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SH\Recherche\Projet H2020 ULG Lahlou\"/>
    </mc:Choice>
  </mc:AlternateContent>
  <bookViews>
    <workbookView xWindow="0" yWindow="0" windowWidth="24000" windowHeight="9735" firstSheet="4" activeTab="12"/>
  </bookViews>
  <sheets>
    <sheet name="List of Partners" sheetId="5" r:id="rId1"/>
    <sheet name="Staff" sheetId="13" r:id="rId2"/>
    <sheet name="Summary WPs" sheetId="6" r:id="rId3"/>
    <sheet name="EC Clssification Types" sheetId="26" r:id="rId4"/>
    <sheet name="Deliverables" sheetId="21" r:id="rId5"/>
    <sheet name="Milestones" sheetId="22" r:id="rId6"/>
    <sheet name="Risk List" sheetId="23" r:id="rId7"/>
    <sheet name="WP1" sheetId="1" r:id="rId8"/>
    <sheet name="WP2" sheetId="15" r:id="rId9"/>
    <sheet name="WP3" sheetId="16" r:id="rId10"/>
    <sheet name="WP4" sheetId="17" r:id="rId11"/>
    <sheet name="WP5" sheetId="18" r:id="rId12"/>
    <sheet name="WP6" sheetId="19" r:id="rId13"/>
    <sheet name="WP7" sheetId="20" r:id="rId14"/>
    <sheet name="GANTT" sheetId="14" r:id="rId15"/>
    <sheet name="Table A3.2" sheetId="24" r:id="rId16"/>
    <sheet name="List of Secondments" sheetId="25" r:id="rId17"/>
  </sheets>
  <calcPr calcId="152511"/>
</workbook>
</file>

<file path=xl/calcChain.xml><?xml version="1.0" encoding="utf-8"?>
<calcChain xmlns="http://schemas.openxmlformats.org/spreadsheetml/2006/main">
  <c r="J23" i="19" l="1"/>
  <c r="J11" i="19"/>
  <c r="J18" i="19"/>
  <c r="J19" i="19"/>
  <c r="J20" i="19"/>
  <c r="J21" i="19"/>
  <c r="J22" i="19"/>
  <c r="J24" i="19"/>
  <c r="J25" i="19"/>
  <c r="J26" i="19"/>
  <c r="J17" i="19"/>
  <c r="J6" i="19"/>
  <c r="J7" i="19"/>
  <c r="J8" i="19"/>
  <c r="J9" i="19"/>
  <c r="J10" i="19"/>
  <c r="J12" i="19"/>
  <c r="J13" i="19"/>
  <c r="J14" i="19"/>
  <c r="J5" i="19"/>
  <c r="I27" i="19"/>
  <c r="I15" i="19"/>
  <c r="H27" i="19"/>
  <c r="H15" i="19"/>
  <c r="J290" i="25" l="1"/>
  <c r="I290" i="25"/>
  <c r="H290" i="25"/>
  <c r="G290" i="25"/>
  <c r="F290" i="25"/>
  <c r="J289" i="25"/>
  <c r="I289" i="25"/>
  <c r="H289" i="25"/>
  <c r="G289" i="25"/>
  <c r="F289" i="25"/>
  <c r="J288" i="25"/>
  <c r="I288" i="25"/>
  <c r="H288" i="25"/>
  <c r="G288" i="25"/>
  <c r="F288" i="25"/>
  <c r="J287" i="25"/>
  <c r="I287" i="25"/>
  <c r="H287" i="25"/>
  <c r="G287" i="25"/>
  <c r="F287" i="25"/>
  <c r="J286" i="25"/>
  <c r="I286" i="25"/>
  <c r="H286" i="25"/>
  <c r="G286" i="25"/>
  <c r="F286" i="25"/>
  <c r="J285" i="25"/>
  <c r="I285" i="25"/>
  <c r="H285" i="25"/>
  <c r="G285" i="25"/>
  <c r="F285" i="25"/>
  <c r="J284" i="25"/>
  <c r="I284" i="25"/>
  <c r="H284" i="25"/>
  <c r="G284" i="25"/>
  <c r="F284" i="25"/>
  <c r="J283" i="25"/>
  <c r="I283" i="25"/>
  <c r="H283" i="25"/>
  <c r="G283" i="25"/>
  <c r="F283" i="25"/>
  <c r="J282" i="25"/>
  <c r="I282" i="25"/>
  <c r="H282" i="25"/>
  <c r="G282" i="25"/>
  <c r="F282" i="25"/>
  <c r="J281" i="25"/>
  <c r="I281" i="25"/>
  <c r="H281" i="25"/>
  <c r="G281" i="25"/>
  <c r="F281" i="25"/>
  <c r="J280" i="25"/>
  <c r="I280" i="25"/>
  <c r="H280" i="25"/>
  <c r="G280" i="25"/>
  <c r="F280" i="25"/>
  <c r="J279" i="25"/>
  <c r="I279" i="25"/>
  <c r="H279" i="25"/>
  <c r="G279" i="25"/>
  <c r="F279" i="25"/>
  <c r="J278" i="25"/>
  <c r="I278" i="25"/>
  <c r="H278" i="25"/>
  <c r="G278" i="25"/>
  <c r="F278" i="25"/>
  <c r="E278" i="25"/>
  <c r="E279" i="25" s="1"/>
  <c r="E280" i="25" s="1"/>
  <c r="E281" i="25" s="1"/>
  <c r="E282" i="25" s="1"/>
  <c r="D278" i="25"/>
  <c r="D279" i="25" s="1"/>
  <c r="D280" i="25" s="1"/>
  <c r="D281" i="25" s="1"/>
  <c r="D282" i="25" s="1"/>
  <c r="B277" i="25"/>
  <c r="B276" i="25"/>
  <c r="J275" i="25"/>
  <c r="I275" i="25"/>
  <c r="H275" i="25"/>
  <c r="G275" i="25"/>
  <c r="F275" i="25"/>
  <c r="J274" i="25"/>
  <c r="H274" i="25"/>
  <c r="G274" i="25"/>
  <c r="F274" i="25"/>
  <c r="J273" i="25"/>
  <c r="H273" i="25"/>
  <c r="G273" i="25"/>
  <c r="F273" i="25"/>
  <c r="J272" i="25"/>
  <c r="I272" i="25"/>
  <c r="H272" i="25"/>
  <c r="G272" i="25"/>
  <c r="F272" i="25"/>
  <c r="J271" i="25"/>
  <c r="I271" i="25"/>
  <c r="H271" i="25"/>
  <c r="G271" i="25"/>
  <c r="F271" i="25"/>
  <c r="J270" i="25"/>
  <c r="H270" i="25"/>
  <c r="G270" i="25"/>
  <c r="F270" i="25"/>
  <c r="D270" i="25"/>
  <c r="D271" i="25" s="1"/>
  <c r="D272" i="25" s="1"/>
  <c r="D273" i="25" s="1"/>
  <c r="D274" i="25" s="1"/>
  <c r="D275" i="25" s="1"/>
  <c r="J269" i="25"/>
  <c r="H269" i="25"/>
  <c r="G269" i="25"/>
  <c r="F269" i="25"/>
  <c r="E269" i="25"/>
  <c r="E270" i="25" s="1"/>
  <c r="E271" i="25" s="1"/>
  <c r="E272" i="25" s="1"/>
  <c r="E273" i="25" s="1"/>
  <c r="E274" i="25" s="1"/>
  <c r="E275" i="25" s="1"/>
  <c r="D269" i="25"/>
  <c r="B268" i="25"/>
  <c r="B267" i="25"/>
  <c r="J266" i="25"/>
  <c r="I266" i="25"/>
  <c r="H266" i="25"/>
  <c r="G266" i="25"/>
  <c r="F266" i="25"/>
  <c r="J265" i="25"/>
  <c r="I265" i="25"/>
  <c r="H265" i="25"/>
  <c r="G265" i="25"/>
  <c r="F265" i="25"/>
  <c r="J264" i="25"/>
  <c r="I264" i="25"/>
  <c r="H264" i="25"/>
  <c r="G264" i="25"/>
  <c r="F264" i="25"/>
  <c r="J263" i="25"/>
  <c r="I263" i="25"/>
  <c r="H263" i="25"/>
  <c r="G263" i="25"/>
  <c r="F263" i="25"/>
  <c r="J262" i="25"/>
  <c r="I262" i="25"/>
  <c r="H262" i="25"/>
  <c r="G262" i="25"/>
  <c r="F262" i="25"/>
  <c r="K261" i="25"/>
  <c r="J261" i="25"/>
  <c r="I261" i="25"/>
  <c r="H261" i="25"/>
  <c r="G261" i="25"/>
  <c r="F261" i="25"/>
  <c r="K260" i="25"/>
  <c r="J260" i="25"/>
  <c r="I260" i="25"/>
  <c r="H260" i="25"/>
  <c r="G260" i="25"/>
  <c r="F260" i="25"/>
  <c r="E260" i="25"/>
  <c r="E261" i="25" s="1"/>
  <c r="E262" i="25" s="1"/>
  <c r="E263" i="25" s="1"/>
  <c r="E264" i="25" s="1"/>
  <c r="E265" i="25" s="1"/>
  <c r="E266" i="25" s="1"/>
  <c r="D260" i="25"/>
  <c r="D261" i="25" s="1"/>
  <c r="D262" i="25" s="1"/>
  <c r="D263" i="25" s="1"/>
  <c r="D264" i="25" s="1"/>
  <c r="D265" i="25" s="1"/>
  <c r="D266" i="25" s="1"/>
  <c r="B259" i="25"/>
  <c r="B258" i="25"/>
  <c r="J257" i="25"/>
  <c r="I257" i="25"/>
  <c r="H257" i="25"/>
  <c r="G257" i="25"/>
  <c r="F257" i="25"/>
  <c r="E257" i="25"/>
  <c r="J256" i="25"/>
  <c r="I256" i="25"/>
  <c r="H256" i="25"/>
  <c r="G256" i="25"/>
  <c r="F256" i="25"/>
  <c r="J255" i="25"/>
  <c r="I255" i="25"/>
  <c r="H255" i="25"/>
  <c r="G255" i="25"/>
  <c r="F255" i="25"/>
  <c r="E255" i="25"/>
  <c r="E256" i="25" s="1"/>
  <c r="D255" i="25"/>
  <c r="D256" i="25" s="1"/>
  <c r="D257" i="25" s="1"/>
  <c r="J254" i="25"/>
  <c r="I254" i="25"/>
  <c r="H254" i="25"/>
  <c r="G254" i="25"/>
  <c r="F254" i="25"/>
  <c r="J253" i="25"/>
  <c r="I253" i="25"/>
  <c r="H253" i="25"/>
  <c r="G253" i="25"/>
  <c r="F253" i="25"/>
  <c r="E253" i="25"/>
  <c r="E254" i="25" s="1"/>
  <c r="D253" i="25"/>
  <c r="D254" i="25" s="1"/>
  <c r="J252" i="25"/>
  <c r="I252" i="25"/>
  <c r="H252" i="25"/>
  <c r="G252" i="25"/>
  <c r="F252" i="25"/>
  <c r="J251" i="25"/>
  <c r="I251" i="25"/>
  <c r="H251" i="25"/>
  <c r="G251" i="25"/>
  <c r="F251" i="25"/>
  <c r="E251" i="25"/>
  <c r="E252" i="25" s="1"/>
  <c r="D251" i="25"/>
  <c r="D252" i="25" s="1"/>
  <c r="B250" i="25"/>
  <c r="B249" i="25"/>
  <c r="J248" i="25"/>
  <c r="I248" i="25"/>
  <c r="H248" i="25"/>
  <c r="G248" i="25"/>
  <c r="F248" i="25"/>
  <c r="J247" i="25"/>
  <c r="I247" i="25"/>
  <c r="H247" i="25"/>
  <c r="G247" i="25"/>
  <c r="F247" i="25"/>
  <c r="J246" i="25"/>
  <c r="I246" i="25"/>
  <c r="H246" i="25"/>
  <c r="G246" i="25"/>
  <c r="F246" i="25"/>
  <c r="J245" i="25"/>
  <c r="I245" i="25"/>
  <c r="H245" i="25"/>
  <c r="G245" i="25"/>
  <c r="F245" i="25"/>
  <c r="J244" i="25"/>
  <c r="I244" i="25"/>
  <c r="H244" i="25"/>
  <c r="G244" i="25"/>
  <c r="F244" i="25"/>
  <c r="E244" i="25"/>
  <c r="E245" i="25" s="1"/>
  <c r="E246" i="25" s="1"/>
  <c r="E247" i="25" s="1"/>
  <c r="E248" i="25" s="1"/>
  <c r="J243" i="25"/>
  <c r="I243" i="25"/>
  <c r="H243" i="25"/>
  <c r="G243" i="25"/>
  <c r="F243" i="25"/>
  <c r="J242" i="25"/>
  <c r="I242" i="25"/>
  <c r="H242" i="25"/>
  <c r="G242" i="25"/>
  <c r="F242" i="25"/>
  <c r="E242" i="25"/>
  <c r="E243" i="25" s="1"/>
  <c r="D242" i="25"/>
  <c r="D243" i="25" s="1"/>
  <c r="D244" i="25" s="1"/>
  <c r="D245" i="25" s="1"/>
  <c r="D246" i="25" s="1"/>
  <c r="D247" i="25" s="1"/>
  <c r="D248" i="25" s="1"/>
  <c r="B241" i="25"/>
  <c r="B240" i="25"/>
  <c r="J239" i="25"/>
  <c r="I239" i="25"/>
  <c r="H239" i="25"/>
  <c r="G239" i="25"/>
  <c r="F239" i="25"/>
  <c r="J238" i="25"/>
  <c r="I238" i="25"/>
  <c r="H238" i="25"/>
  <c r="G238" i="25"/>
  <c r="F238" i="25"/>
  <c r="J237" i="25"/>
  <c r="I237" i="25"/>
  <c r="H237" i="25"/>
  <c r="G237" i="25"/>
  <c r="F237" i="25"/>
  <c r="J236" i="25"/>
  <c r="I236" i="25"/>
  <c r="H236" i="25"/>
  <c r="G236" i="25"/>
  <c r="F236" i="25"/>
  <c r="J235" i="25"/>
  <c r="I235" i="25"/>
  <c r="H235" i="25"/>
  <c r="G235" i="25"/>
  <c r="F235" i="25"/>
  <c r="J234" i="25"/>
  <c r="I234" i="25"/>
  <c r="H234" i="25"/>
  <c r="G234" i="25"/>
  <c r="F234" i="25"/>
  <c r="J233" i="25"/>
  <c r="I233" i="25"/>
  <c r="H233" i="25"/>
  <c r="G233" i="25"/>
  <c r="F233" i="25"/>
  <c r="J232" i="25"/>
  <c r="I232" i="25"/>
  <c r="H232" i="25"/>
  <c r="G232" i="25"/>
  <c r="F232" i="25"/>
  <c r="J231" i="25"/>
  <c r="I231" i="25"/>
  <c r="H231" i="25"/>
  <c r="G231" i="25"/>
  <c r="F231" i="25"/>
  <c r="J230" i="25"/>
  <c r="I230" i="25"/>
  <c r="H230" i="25"/>
  <c r="G230" i="25"/>
  <c r="F230" i="25"/>
  <c r="J229" i="25"/>
  <c r="I229" i="25"/>
  <c r="H229" i="25"/>
  <c r="G229" i="25"/>
  <c r="F229" i="25"/>
  <c r="J228" i="25"/>
  <c r="I228" i="25"/>
  <c r="H228" i="25"/>
  <c r="G228" i="25"/>
  <c r="F228" i="25"/>
  <c r="J227" i="25"/>
  <c r="I227" i="25"/>
  <c r="H227" i="25"/>
  <c r="G227" i="25"/>
  <c r="F227" i="25"/>
  <c r="J226" i="25"/>
  <c r="I226" i="25"/>
  <c r="H226" i="25"/>
  <c r="G226" i="25"/>
  <c r="F226" i="25"/>
  <c r="J225" i="25"/>
  <c r="I225" i="25"/>
  <c r="H225" i="25"/>
  <c r="G225" i="25"/>
  <c r="F225" i="25"/>
  <c r="J224" i="25"/>
  <c r="I224" i="25"/>
  <c r="H224" i="25"/>
  <c r="G224" i="25"/>
  <c r="F224" i="25"/>
  <c r="J223" i="25"/>
  <c r="I223" i="25"/>
  <c r="H223" i="25"/>
  <c r="G223" i="25"/>
  <c r="F223" i="25"/>
  <c r="J222" i="25"/>
  <c r="I222" i="25"/>
  <c r="H222" i="25"/>
  <c r="G222" i="25"/>
  <c r="F222" i="25"/>
  <c r="J221" i="25"/>
  <c r="I221" i="25"/>
  <c r="H221" i="25"/>
  <c r="G221" i="25"/>
  <c r="F221" i="25"/>
  <c r="D221" i="25"/>
  <c r="D222" i="25" s="1"/>
  <c r="D233" i="25" s="1"/>
  <c r="D234" i="25" s="1"/>
  <c r="J220" i="25"/>
  <c r="I220" i="25"/>
  <c r="H220" i="25"/>
  <c r="G220" i="25"/>
  <c r="F220" i="25"/>
  <c r="J219" i="25"/>
  <c r="I219" i="25"/>
  <c r="H219" i="25"/>
  <c r="G219" i="25"/>
  <c r="F219" i="25"/>
  <c r="E219" i="25"/>
  <c r="E220" i="25" s="1"/>
  <c r="E221" i="25" s="1"/>
  <c r="E222" i="25" s="1"/>
  <c r="D219" i="25"/>
  <c r="D220" i="25" s="1"/>
  <c r="B218" i="25"/>
  <c r="B217" i="25"/>
  <c r="B216" i="25"/>
  <c r="J215" i="25"/>
  <c r="I215" i="25"/>
  <c r="H215" i="25"/>
  <c r="G215" i="25"/>
  <c r="F215" i="25"/>
  <c r="J214" i="25"/>
  <c r="I214" i="25"/>
  <c r="H214" i="25"/>
  <c r="G214" i="25"/>
  <c r="F214" i="25"/>
  <c r="J213" i="25"/>
  <c r="I213" i="25"/>
  <c r="H213" i="25"/>
  <c r="G213" i="25"/>
  <c r="F213" i="25"/>
  <c r="J212" i="25"/>
  <c r="I212" i="25"/>
  <c r="H212" i="25"/>
  <c r="G212" i="25"/>
  <c r="F212" i="25"/>
  <c r="J211" i="25"/>
  <c r="I211" i="25"/>
  <c r="H211" i="25"/>
  <c r="G211" i="25"/>
  <c r="F211" i="25"/>
  <c r="J210" i="25"/>
  <c r="I210" i="25"/>
  <c r="H210" i="25"/>
  <c r="G210" i="25"/>
  <c r="F210" i="25"/>
  <c r="J209" i="25"/>
  <c r="I209" i="25"/>
  <c r="H209" i="25"/>
  <c r="G209" i="25"/>
  <c r="F209" i="25"/>
  <c r="E209" i="25"/>
  <c r="E210" i="25" s="1"/>
  <c r="E211" i="25" s="1"/>
  <c r="E212" i="25" s="1"/>
  <c r="E213" i="25" s="1"/>
  <c r="E214" i="25" s="1"/>
  <c r="E215" i="25" s="1"/>
  <c r="D209" i="25"/>
  <c r="D210" i="25" s="1"/>
  <c r="D211" i="25" s="1"/>
  <c r="D212" i="25" s="1"/>
  <c r="D213" i="25" s="1"/>
  <c r="D214" i="25" s="1"/>
  <c r="D215" i="25" s="1"/>
  <c r="B208" i="25"/>
  <c r="B207" i="25"/>
  <c r="K206" i="25"/>
  <c r="J206" i="25"/>
  <c r="I206" i="25"/>
  <c r="H206" i="25"/>
  <c r="G206" i="25"/>
  <c r="F206" i="25"/>
  <c r="K205" i="25"/>
  <c r="J205" i="25"/>
  <c r="I205" i="25"/>
  <c r="H205" i="25"/>
  <c r="G205" i="25"/>
  <c r="F205" i="25"/>
  <c r="K204" i="25"/>
  <c r="J204" i="25"/>
  <c r="I204" i="25"/>
  <c r="H204" i="25"/>
  <c r="G204" i="25"/>
  <c r="F204" i="25"/>
  <c r="K203" i="25"/>
  <c r="J203" i="25"/>
  <c r="I203" i="25"/>
  <c r="H203" i="25"/>
  <c r="G203" i="25"/>
  <c r="F203" i="25"/>
  <c r="K202" i="25"/>
  <c r="J202" i="25"/>
  <c r="I202" i="25"/>
  <c r="H202" i="25"/>
  <c r="G202" i="25"/>
  <c r="F202" i="25"/>
  <c r="K201" i="25"/>
  <c r="J201" i="25"/>
  <c r="I201" i="25"/>
  <c r="H201" i="25"/>
  <c r="G201" i="25"/>
  <c r="F201" i="25"/>
  <c r="K200" i="25"/>
  <c r="J200" i="25"/>
  <c r="I200" i="25"/>
  <c r="H200" i="25"/>
  <c r="G200" i="25"/>
  <c r="F200" i="25"/>
  <c r="E200" i="25"/>
  <c r="E201" i="25" s="1"/>
  <c r="E202" i="25" s="1"/>
  <c r="E203" i="25" s="1"/>
  <c r="E204" i="25" s="1"/>
  <c r="E205" i="25" s="1"/>
  <c r="E206" i="25" s="1"/>
  <c r="D200" i="25"/>
  <c r="D201" i="25" s="1"/>
  <c r="D202" i="25" s="1"/>
  <c r="D203" i="25" s="1"/>
  <c r="D204" i="25" s="1"/>
  <c r="D205" i="25" s="1"/>
  <c r="D206" i="25" s="1"/>
  <c r="B199" i="25"/>
  <c r="B198" i="25"/>
  <c r="K197" i="25"/>
  <c r="J197" i="25"/>
  <c r="I197" i="25"/>
  <c r="H197" i="25"/>
  <c r="G197" i="25"/>
  <c r="F197" i="25"/>
  <c r="K196" i="25"/>
  <c r="J196" i="25"/>
  <c r="I196" i="25"/>
  <c r="H196" i="25"/>
  <c r="G196" i="25"/>
  <c r="F196" i="25"/>
  <c r="K195" i="25"/>
  <c r="J195" i="25"/>
  <c r="I195" i="25"/>
  <c r="H195" i="25"/>
  <c r="G195" i="25"/>
  <c r="F195" i="25"/>
  <c r="K194" i="25"/>
  <c r="J194" i="25"/>
  <c r="I194" i="25"/>
  <c r="H194" i="25"/>
  <c r="G194" i="25"/>
  <c r="F194" i="25"/>
  <c r="K193" i="25"/>
  <c r="J193" i="25"/>
  <c r="I193" i="25"/>
  <c r="H193" i="25"/>
  <c r="G193" i="25"/>
  <c r="F193" i="25"/>
  <c r="K192" i="25"/>
  <c r="J192" i="25"/>
  <c r="I192" i="25"/>
  <c r="H192" i="25"/>
  <c r="G192" i="25"/>
  <c r="F192" i="25"/>
  <c r="K191" i="25"/>
  <c r="J191" i="25"/>
  <c r="I191" i="25"/>
  <c r="H191" i="25"/>
  <c r="G191" i="25"/>
  <c r="F191" i="25"/>
  <c r="E191" i="25"/>
  <c r="E192" i="25" s="1"/>
  <c r="E193" i="25" s="1"/>
  <c r="E194" i="25" s="1"/>
  <c r="E195" i="25" s="1"/>
  <c r="E196" i="25" s="1"/>
  <c r="E197" i="25" s="1"/>
  <c r="D191" i="25"/>
  <c r="D192" i="25" s="1"/>
  <c r="D193" i="25" s="1"/>
  <c r="D194" i="25" s="1"/>
  <c r="D195" i="25" s="1"/>
  <c r="D196" i="25" s="1"/>
  <c r="D197" i="25" s="1"/>
  <c r="B190" i="25"/>
  <c r="B189" i="25"/>
  <c r="B188" i="25"/>
  <c r="J187" i="25"/>
  <c r="I187" i="25"/>
  <c r="H187" i="25"/>
  <c r="G187" i="25"/>
  <c r="F187" i="25"/>
  <c r="J186" i="25"/>
  <c r="I186" i="25"/>
  <c r="H186" i="25"/>
  <c r="G186" i="25"/>
  <c r="F186" i="25"/>
  <c r="J185" i="25"/>
  <c r="I185" i="25"/>
  <c r="H185" i="25"/>
  <c r="G185" i="25"/>
  <c r="F185" i="25"/>
  <c r="J184" i="25"/>
  <c r="I184" i="25"/>
  <c r="H184" i="25"/>
  <c r="G184" i="25"/>
  <c r="F184" i="25"/>
  <c r="D184" i="25"/>
  <c r="D185" i="25" s="1"/>
  <c r="D186" i="25" s="1"/>
  <c r="D187" i="25" s="1"/>
  <c r="J183" i="25"/>
  <c r="I183" i="25"/>
  <c r="H183" i="25"/>
  <c r="G183" i="25"/>
  <c r="F183" i="25"/>
  <c r="J182" i="25"/>
  <c r="I182" i="25"/>
  <c r="H182" i="25"/>
  <c r="G182" i="25"/>
  <c r="F182" i="25"/>
  <c r="E182" i="25"/>
  <c r="E183" i="25" s="1"/>
  <c r="E184" i="25" s="1"/>
  <c r="E185" i="25" s="1"/>
  <c r="E186" i="25" s="1"/>
  <c r="E187" i="25" s="1"/>
  <c r="D182" i="25"/>
  <c r="D183" i="25" s="1"/>
  <c r="J181" i="25"/>
  <c r="I181" i="25"/>
  <c r="H181" i="25"/>
  <c r="G181" i="25"/>
  <c r="F181" i="25"/>
  <c r="E181" i="25"/>
  <c r="D181" i="25"/>
  <c r="B180" i="25"/>
  <c r="B179" i="25"/>
  <c r="J178" i="25"/>
  <c r="I178" i="25"/>
  <c r="H178" i="25"/>
  <c r="G178" i="25"/>
  <c r="F178" i="25"/>
  <c r="J177" i="25"/>
  <c r="I177" i="25"/>
  <c r="H177" i="25"/>
  <c r="G177" i="25"/>
  <c r="F177" i="25"/>
  <c r="J176" i="25"/>
  <c r="I176" i="25"/>
  <c r="H176" i="25"/>
  <c r="G176" i="25"/>
  <c r="F176" i="25"/>
  <c r="J175" i="25"/>
  <c r="I175" i="25"/>
  <c r="H175" i="25"/>
  <c r="G175" i="25"/>
  <c r="F175" i="25"/>
  <c r="J174" i="25"/>
  <c r="I174" i="25"/>
  <c r="H174" i="25"/>
  <c r="G174" i="25"/>
  <c r="F174" i="25"/>
  <c r="J173" i="25"/>
  <c r="I173" i="25"/>
  <c r="H173" i="25"/>
  <c r="G173" i="25"/>
  <c r="F173" i="25"/>
  <c r="J172" i="25"/>
  <c r="I172" i="25"/>
  <c r="H172" i="25"/>
  <c r="G172" i="25"/>
  <c r="F172" i="25"/>
  <c r="J171" i="25"/>
  <c r="I171" i="25"/>
  <c r="H171" i="25"/>
  <c r="G171" i="25"/>
  <c r="F171" i="25"/>
  <c r="E171" i="25"/>
  <c r="E172" i="25" s="1"/>
  <c r="E173" i="25" s="1"/>
  <c r="E174" i="25" s="1"/>
  <c r="E175" i="25" s="1"/>
  <c r="E176" i="25" s="1"/>
  <c r="D171" i="25"/>
  <c r="D172" i="25" s="1"/>
  <c r="D173" i="25" s="1"/>
  <c r="D174" i="25" s="1"/>
  <c r="D175" i="25" s="1"/>
  <c r="D176" i="25" s="1"/>
  <c r="B170" i="25"/>
  <c r="B169" i="25"/>
  <c r="J168" i="25"/>
  <c r="I168" i="25"/>
  <c r="H168" i="25"/>
  <c r="G168" i="25"/>
  <c r="F168" i="25"/>
  <c r="J167" i="25"/>
  <c r="I167" i="25"/>
  <c r="H167" i="25"/>
  <c r="G167" i="25"/>
  <c r="F167" i="25"/>
  <c r="J166" i="25"/>
  <c r="I166" i="25"/>
  <c r="H166" i="25"/>
  <c r="G166" i="25"/>
  <c r="F166" i="25"/>
  <c r="J165" i="25"/>
  <c r="I165" i="25"/>
  <c r="H165" i="25"/>
  <c r="G165" i="25"/>
  <c r="F165" i="25"/>
  <c r="J164" i="25"/>
  <c r="I164" i="25"/>
  <c r="H164" i="25"/>
  <c r="G164" i="25"/>
  <c r="F164" i="25"/>
  <c r="J163" i="25"/>
  <c r="I163" i="25"/>
  <c r="H163" i="25"/>
  <c r="G163" i="25"/>
  <c r="F163" i="25"/>
  <c r="J162" i="25"/>
  <c r="I162" i="25"/>
  <c r="H162" i="25"/>
  <c r="G162" i="25"/>
  <c r="F162" i="25"/>
  <c r="D162" i="25"/>
  <c r="D163" i="25" s="1"/>
  <c r="D164" i="25" s="1"/>
  <c r="D165" i="25" s="1"/>
  <c r="J161" i="25"/>
  <c r="I161" i="25"/>
  <c r="H161" i="25"/>
  <c r="G161" i="25"/>
  <c r="F161" i="25"/>
  <c r="J160" i="25"/>
  <c r="I160" i="25"/>
  <c r="H160" i="25"/>
  <c r="G160" i="25"/>
  <c r="F160" i="25"/>
  <c r="E160" i="25"/>
  <c r="E161" i="25" s="1"/>
  <c r="E162" i="25" s="1"/>
  <c r="E163" i="25" s="1"/>
  <c r="D160" i="25"/>
  <c r="D161" i="25" s="1"/>
  <c r="B159" i="25"/>
  <c r="B158" i="25"/>
  <c r="B157" i="25"/>
  <c r="J156" i="25"/>
  <c r="I156" i="25"/>
  <c r="H156" i="25"/>
  <c r="G156" i="25"/>
  <c r="F156" i="25"/>
  <c r="J155" i="25"/>
  <c r="I155" i="25"/>
  <c r="H155" i="25"/>
  <c r="G155" i="25"/>
  <c r="F155" i="25"/>
  <c r="J154" i="25"/>
  <c r="I154" i="25"/>
  <c r="H154" i="25"/>
  <c r="G154" i="25"/>
  <c r="F154" i="25"/>
  <c r="J153" i="25"/>
  <c r="I153" i="25"/>
  <c r="H153" i="25"/>
  <c r="G153" i="25"/>
  <c r="F153" i="25"/>
  <c r="J152" i="25"/>
  <c r="I152" i="25"/>
  <c r="H152" i="25"/>
  <c r="G152" i="25"/>
  <c r="F152" i="25"/>
  <c r="J151" i="25"/>
  <c r="I151" i="25"/>
  <c r="H151" i="25"/>
  <c r="G151" i="25"/>
  <c r="F151" i="25"/>
  <c r="J150" i="25"/>
  <c r="I150" i="25"/>
  <c r="H150" i="25"/>
  <c r="G150" i="25"/>
  <c r="F150" i="25"/>
  <c r="J149" i="25"/>
  <c r="I149" i="25"/>
  <c r="H149" i="25"/>
  <c r="G149" i="25"/>
  <c r="F149" i="25"/>
  <c r="J148" i="25"/>
  <c r="I148" i="25"/>
  <c r="H148" i="25"/>
  <c r="G148" i="25"/>
  <c r="F148" i="25"/>
  <c r="J147" i="25"/>
  <c r="I147" i="25"/>
  <c r="H147" i="25"/>
  <c r="G147" i="25"/>
  <c r="F147" i="25"/>
  <c r="E147" i="25"/>
  <c r="E148" i="25" s="1"/>
  <c r="E149" i="25" s="1"/>
  <c r="E150" i="25" s="1"/>
  <c r="E151" i="25" s="1"/>
  <c r="J146" i="25"/>
  <c r="I146" i="25"/>
  <c r="H146" i="25"/>
  <c r="G146" i="25"/>
  <c r="F146" i="25"/>
  <c r="E146" i="25"/>
  <c r="D146" i="25"/>
  <c r="D147" i="25" s="1"/>
  <c r="B145" i="25"/>
  <c r="B144" i="25"/>
  <c r="J143" i="25"/>
  <c r="I143" i="25"/>
  <c r="H143" i="25"/>
  <c r="G143" i="25"/>
  <c r="F143" i="25"/>
  <c r="J142" i="25"/>
  <c r="I142" i="25"/>
  <c r="H142" i="25"/>
  <c r="G142" i="25"/>
  <c r="F142" i="25"/>
  <c r="J141" i="25"/>
  <c r="I141" i="25"/>
  <c r="H141" i="25"/>
  <c r="G141" i="25"/>
  <c r="F141" i="25"/>
  <c r="J140" i="25"/>
  <c r="I140" i="25"/>
  <c r="H140" i="25"/>
  <c r="G140" i="25"/>
  <c r="F140" i="25"/>
  <c r="J139" i="25"/>
  <c r="I139" i="25"/>
  <c r="H139" i="25"/>
  <c r="G139" i="25"/>
  <c r="F139" i="25"/>
  <c r="J138" i="25"/>
  <c r="I138" i="25"/>
  <c r="H138" i="25"/>
  <c r="G138" i="25"/>
  <c r="F138" i="25"/>
  <c r="J137" i="25"/>
  <c r="I137" i="25"/>
  <c r="H137" i="25"/>
  <c r="G137" i="25"/>
  <c r="F137" i="25"/>
  <c r="D137" i="25"/>
  <c r="D138" i="25" s="1"/>
  <c r="D139" i="25" s="1"/>
  <c r="J136" i="25"/>
  <c r="I136" i="25"/>
  <c r="H136" i="25"/>
  <c r="G136" i="25"/>
  <c r="F136" i="25"/>
  <c r="E136" i="25"/>
  <c r="E137" i="25" s="1"/>
  <c r="E138" i="25" s="1"/>
  <c r="E139" i="25" s="1"/>
  <c r="D136" i="25"/>
  <c r="B135" i="25"/>
  <c r="B134" i="25"/>
  <c r="J133" i="25"/>
  <c r="I133" i="25"/>
  <c r="H133" i="25"/>
  <c r="G133" i="25"/>
  <c r="F133" i="25"/>
  <c r="J132" i="25"/>
  <c r="I132" i="25"/>
  <c r="H132" i="25"/>
  <c r="G132" i="25"/>
  <c r="F132" i="25"/>
  <c r="J131" i="25"/>
  <c r="I131" i="25"/>
  <c r="H131" i="25"/>
  <c r="G131" i="25"/>
  <c r="F131" i="25"/>
  <c r="J130" i="25"/>
  <c r="I130" i="25"/>
  <c r="H130" i="25"/>
  <c r="G130" i="25"/>
  <c r="F130" i="25"/>
  <c r="J129" i="25"/>
  <c r="I129" i="25"/>
  <c r="H129" i="25"/>
  <c r="G129" i="25"/>
  <c r="F129" i="25"/>
  <c r="E129" i="25"/>
  <c r="E130" i="25" s="1"/>
  <c r="E131" i="25" s="1"/>
  <c r="E132" i="25" s="1"/>
  <c r="E133" i="25" s="1"/>
  <c r="J128" i="25"/>
  <c r="I128" i="25"/>
  <c r="H128" i="25"/>
  <c r="G128" i="25"/>
  <c r="F128" i="25"/>
  <c r="D128" i="25"/>
  <c r="D129" i="25" s="1"/>
  <c r="D130" i="25" s="1"/>
  <c r="D131" i="25" s="1"/>
  <c r="D132" i="25" s="1"/>
  <c r="D133" i="25" s="1"/>
  <c r="J127" i="25"/>
  <c r="I127" i="25"/>
  <c r="H127" i="25"/>
  <c r="G127" i="25"/>
  <c r="F127" i="25"/>
  <c r="E127" i="25"/>
  <c r="E128" i="25" s="1"/>
  <c r="D127" i="25"/>
  <c r="B126" i="25"/>
  <c r="B125" i="25"/>
  <c r="J124" i="25"/>
  <c r="I124" i="25"/>
  <c r="H124" i="25"/>
  <c r="G124" i="25"/>
  <c r="F124" i="25"/>
  <c r="J123" i="25"/>
  <c r="I123" i="25"/>
  <c r="H123" i="25"/>
  <c r="G123" i="25"/>
  <c r="F123" i="25"/>
  <c r="J122" i="25"/>
  <c r="I122" i="25"/>
  <c r="H122" i="25"/>
  <c r="G122" i="25"/>
  <c r="F122" i="25"/>
  <c r="J121" i="25"/>
  <c r="I121" i="25"/>
  <c r="H121" i="25"/>
  <c r="G121" i="25"/>
  <c r="F121" i="25"/>
  <c r="J120" i="25"/>
  <c r="I120" i="25"/>
  <c r="H120" i="25"/>
  <c r="G120" i="25"/>
  <c r="F120" i="25"/>
  <c r="E120" i="25"/>
  <c r="E121" i="25" s="1"/>
  <c r="E122" i="25" s="1"/>
  <c r="E123" i="25" s="1"/>
  <c r="E124" i="25" s="1"/>
  <c r="J119" i="25"/>
  <c r="I119" i="25"/>
  <c r="H119" i="25"/>
  <c r="G119" i="25"/>
  <c r="F119" i="25"/>
  <c r="D119" i="25"/>
  <c r="D120" i="25" s="1"/>
  <c r="D121" i="25" s="1"/>
  <c r="D122" i="25" s="1"/>
  <c r="D123" i="25" s="1"/>
  <c r="D124" i="25" s="1"/>
  <c r="J118" i="25"/>
  <c r="I118" i="25"/>
  <c r="H118" i="25"/>
  <c r="G118" i="25"/>
  <c r="F118" i="25"/>
  <c r="E118" i="25"/>
  <c r="E119" i="25" s="1"/>
  <c r="D118" i="25"/>
  <c r="B117" i="25"/>
  <c r="B116" i="25"/>
  <c r="B115" i="25"/>
  <c r="K114" i="25"/>
  <c r="J114" i="25"/>
  <c r="I114" i="25"/>
  <c r="H114" i="25"/>
  <c r="G114" i="25"/>
  <c r="F114" i="25"/>
  <c r="J113" i="25"/>
  <c r="I113" i="25"/>
  <c r="H113" i="25"/>
  <c r="G113" i="25"/>
  <c r="F113" i="25"/>
  <c r="J112" i="25"/>
  <c r="I112" i="25"/>
  <c r="H112" i="25"/>
  <c r="G112" i="25"/>
  <c r="F112" i="25"/>
  <c r="J111" i="25"/>
  <c r="I111" i="25"/>
  <c r="H111" i="25"/>
  <c r="G111" i="25"/>
  <c r="F111" i="25"/>
  <c r="J110" i="25"/>
  <c r="I110" i="25"/>
  <c r="H110" i="25"/>
  <c r="G110" i="25"/>
  <c r="F110" i="25"/>
  <c r="J109" i="25"/>
  <c r="I109" i="25"/>
  <c r="H109" i="25"/>
  <c r="G109" i="25"/>
  <c r="F109" i="25"/>
  <c r="E109" i="25"/>
  <c r="E110" i="25" s="1"/>
  <c r="E111" i="25" s="1"/>
  <c r="E112" i="25" s="1"/>
  <c r="E113" i="25" s="1"/>
  <c r="E114" i="25" s="1"/>
  <c r="D109" i="25"/>
  <c r="D110" i="25" s="1"/>
  <c r="D111" i="25" s="1"/>
  <c r="D112" i="25" s="1"/>
  <c r="D113" i="25" s="1"/>
  <c r="D114" i="25" s="1"/>
  <c r="J108" i="25"/>
  <c r="I108" i="25"/>
  <c r="H108" i="25"/>
  <c r="G108" i="25"/>
  <c r="F108" i="25"/>
  <c r="E108" i="25"/>
  <c r="D108" i="25"/>
  <c r="B107" i="25"/>
  <c r="B106" i="25"/>
  <c r="J105" i="25"/>
  <c r="I105" i="25"/>
  <c r="H105" i="25"/>
  <c r="G105" i="25"/>
  <c r="F105" i="25"/>
  <c r="J104" i="25"/>
  <c r="I104" i="25"/>
  <c r="H104" i="25"/>
  <c r="G104" i="25"/>
  <c r="F104" i="25"/>
  <c r="J103" i="25"/>
  <c r="I103" i="25"/>
  <c r="H103" i="25"/>
  <c r="G103" i="25"/>
  <c r="F103" i="25"/>
  <c r="J102" i="25"/>
  <c r="I102" i="25"/>
  <c r="H102" i="25"/>
  <c r="G102" i="25"/>
  <c r="F102" i="25"/>
  <c r="J101" i="25"/>
  <c r="I101" i="25"/>
  <c r="H101" i="25"/>
  <c r="G101" i="25"/>
  <c r="F101" i="25"/>
  <c r="J100" i="25"/>
  <c r="I100" i="25"/>
  <c r="H100" i="25"/>
  <c r="G100" i="25"/>
  <c r="F100" i="25"/>
  <c r="K99" i="25"/>
  <c r="J99" i="25"/>
  <c r="I99" i="25"/>
  <c r="H99" i="25"/>
  <c r="G99" i="25"/>
  <c r="F99" i="25"/>
  <c r="J98" i="25"/>
  <c r="I98" i="25"/>
  <c r="H98" i="25"/>
  <c r="G98" i="25"/>
  <c r="F98" i="25"/>
  <c r="E98" i="25"/>
  <c r="E99" i="25" s="1"/>
  <c r="E100" i="25" s="1"/>
  <c r="D98" i="25"/>
  <c r="D99" i="25" s="1"/>
  <c r="D100" i="25" s="1"/>
  <c r="B96" i="25"/>
  <c r="J95" i="25"/>
  <c r="I95" i="25"/>
  <c r="H95" i="25"/>
  <c r="G95" i="25"/>
  <c r="F95" i="25"/>
  <c r="J94" i="25"/>
  <c r="I94" i="25"/>
  <c r="H94" i="25"/>
  <c r="G94" i="25"/>
  <c r="F94" i="25"/>
  <c r="J93" i="25"/>
  <c r="I93" i="25"/>
  <c r="H93" i="25"/>
  <c r="G93" i="25"/>
  <c r="F93" i="25"/>
  <c r="J92" i="25"/>
  <c r="I92" i="25"/>
  <c r="H92" i="25"/>
  <c r="G92" i="25"/>
  <c r="F92" i="25"/>
  <c r="J91" i="25"/>
  <c r="I91" i="25"/>
  <c r="H91" i="25"/>
  <c r="G91" i="25"/>
  <c r="F91" i="25"/>
  <c r="J90" i="25"/>
  <c r="I90" i="25"/>
  <c r="H90" i="25"/>
  <c r="G90" i="25"/>
  <c r="F90" i="25"/>
  <c r="E90" i="25"/>
  <c r="E91" i="25" s="1"/>
  <c r="E92" i="25" s="1"/>
  <c r="E93" i="25" s="1"/>
  <c r="E94" i="25" s="1"/>
  <c r="E95" i="25" s="1"/>
  <c r="J89" i="25"/>
  <c r="I89" i="25"/>
  <c r="H89" i="25"/>
  <c r="G89" i="25"/>
  <c r="F89" i="25"/>
  <c r="E89" i="25"/>
  <c r="D89" i="25"/>
  <c r="D90" i="25" s="1"/>
  <c r="D91" i="25" s="1"/>
  <c r="D92" i="25" s="1"/>
  <c r="D93" i="25" s="1"/>
  <c r="D94" i="25" s="1"/>
  <c r="D95" i="25" s="1"/>
  <c r="B88" i="25"/>
  <c r="B87" i="25"/>
  <c r="B86" i="25"/>
  <c r="J85" i="25"/>
  <c r="I85" i="25"/>
  <c r="H85" i="25"/>
  <c r="G85" i="25"/>
  <c r="F85" i="25"/>
  <c r="J84" i="25"/>
  <c r="I84" i="25"/>
  <c r="H84" i="25"/>
  <c r="G84" i="25"/>
  <c r="F84" i="25"/>
  <c r="J83" i="25"/>
  <c r="I83" i="25"/>
  <c r="H83" i="25"/>
  <c r="G83" i="25"/>
  <c r="F83" i="25"/>
  <c r="J82" i="25"/>
  <c r="I82" i="25"/>
  <c r="H82" i="25"/>
  <c r="G82" i="25"/>
  <c r="F82" i="25"/>
  <c r="J81" i="25"/>
  <c r="I81" i="25"/>
  <c r="H81" i="25"/>
  <c r="G81" i="25"/>
  <c r="F81" i="25"/>
  <c r="J80" i="25"/>
  <c r="I80" i="25"/>
  <c r="H80" i="25"/>
  <c r="G80" i="25"/>
  <c r="F80" i="25"/>
  <c r="J79" i="25"/>
  <c r="I79" i="25"/>
  <c r="H79" i="25"/>
  <c r="G79" i="25"/>
  <c r="F79" i="25"/>
  <c r="E79" i="25"/>
  <c r="E80" i="25" s="1"/>
  <c r="E81" i="25" s="1"/>
  <c r="E82" i="25" s="1"/>
  <c r="E83" i="25" s="1"/>
  <c r="E84" i="25" s="1"/>
  <c r="E85" i="25" s="1"/>
  <c r="D79" i="25"/>
  <c r="D80" i="25" s="1"/>
  <c r="D81" i="25" s="1"/>
  <c r="D82" i="25" s="1"/>
  <c r="D83" i="25" s="1"/>
  <c r="D84" i="25" s="1"/>
  <c r="D85" i="25" s="1"/>
  <c r="B78" i="25"/>
  <c r="B77" i="25"/>
  <c r="J76" i="25"/>
  <c r="I76" i="25"/>
  <c r="H76" i="25"/>
  <c r="G76" i="25"/>
  <c r="F76" i="25"/>
  <c r="J75" i="25"/>
  <c r="I75" i="25"/>
  <c r="H75" i="25"/>
  <c r="G75" i="25"/>
  <c r="F75" i="25"/>
  <c r="J74" i="25"/>
  <c r="I74" i="25"/>
  <c r="H74" i="25"/>
  <c r="G74" i="25"/>
  <c r="F74" i="25"/>
  <c r="J73" i="25"/>
  <c r="I73" i="25"/>
  <c r="H73" i="25"/>
  <c r="G73" i="25"/>
  <c r="F73" i="25"/>
  <c r="J72" i="25"/>
  <c r="I72" i="25"/>
  <c r="H72" i="25"/>
  <c r="G72" i="25"/>
  <c r="F72" i="25"/>
  <c r="J71" i="25"/>
  <c r="I71" i="25"/>
  <c r="H71" i="25"/>
  <c r="G71" i="25"/>
  <c r="F71" i="25"/>
  <c r="J70" i="25"/>
  <c r="I70" i="25"/>
  <c r="H70" i="25"/>
  <c r="G70" i="25"/>
  <c r="F70" i="25"/>
  <c r="E70" i="25"/>
  <c r="E71" i="25" s="1"/>
  <c r="E72" i="25" s="1"/>
  <c r="E73" i="25" s="1"/>
  <c r="E74" i="25" s="1"/>
  <c r="E75" i="25" s="1"/>
  <c r="E76" i="25" s="1"/>
  <c r="D70" i="25"/>
  <c r="D71" i="25" s="1"/>
  <c r="D72" i="25" s="1"/>
  <c r="D73" i="25" s="1"/>
  <c r="D74" i="25" s="1"/>
  <c r="D75" i="25" s="1"/>
  <c r="D76" i="25" s="1"/>
  <c r="B69" i="25"/>
  <c r="B68" i="25"/>
  <c r="J67" i="25"/>
  <c r="I67" i="25"/>
  <c r="H67" i="25"/>
  <c r="G67" i="25"/>
  <c r="F67" i="25"/>
  <c r="D67" i="25"/>
  <c r="J66" i="25"/>
  <c r="I66" i="25"/>
  <c r="H66" i="25"/>
  <c r="G66" i="25"/>
  <c r="F66" i="25"/>
  <c r="J65" i="25"/>
  <c r="I65" i="25"/>
  <c r="H65" i="25"/>
  <c r="G65" i="25"/>
  <c r="F65" i="25"/>
  <c r="D65" i="25"/>
  <c r="D66" i="25" s="1"/>
  <c r="J64" i="25"/>
  <c r="I64" i="25"/>
  <c r="H64" i="25"/>
  <c r="G64" i="25"/>
  <c r="F64" i="25"/>
  <c r="J63" i="25"/>
  <c r="I63" i="25"/>
  <c r="H63" i="25"/>
  <c r="G63" i="25"/>
  <c r="F63" i="25"/>
  <c r="E63" i="25"/>
  <c r="E64" i="25" s="1"/>
  <c r="E65" i="25" s="1"/>
  <c r="E66" i="25" s="1"/>
  <c r="E67" i="25" s="1"/>
  <c r="D63" i="25"/>
  <c r="D64" i="25" s="1"/>
  <c r="J62" i="25"/>
  <c r="I62" i="25"/>
  <c r="H62" i="25"/>
  <c r="G62" i="25"/>
  <c r="F62" i="25"/>
  <c r="J61" i="25"/>
  <c r="I61" i="25"/>
  <c r="H61" i="25"/>
  <c r="G61" i="25"/>
  <c r="F61" i="25"/>
  <c r="E61" i="25"/>
  <c r="E62" i="25" s="1"/>
  <c r="D61" i="25"/>
  <c r="D62" i="25" s="1"/>
  <c r="B60" i="25"/>
  <c r="B59" i="25"/>
  <c r="J58" i="25"/>
  <c r="I58" i="25"/>
  <c r="H58" i="25"/>
  <c r="G58" i="25"/>
  <c r="F58" i="25"/>
  <c r="J57" i="25"/>
  <c r="I57" i="25"/>
  <c r="H57" i="25"/>
  <c r="G57" i="25"/>
  <c r="F57" i="25"/>
  <c r="J56" i="25"/>
  <c r="I56" i="25"/>
  <c r="H56" i="25"/>
  <c r="G56" i="25"/>
  <c r="F56" i="25"/>
  <c r="J55" i="25"/>
  <c r="I55" i="25"/>
  <c r="H55" i="25"/>
  <c r="G55" i="25"/>
  <c r="F55" i="25"/>
  <c r="J54" i="25"/>
  <c r="I54" i="25"/>
  <c r="H54" i="25"/>
  <c r="G54" i="25"/>
  <c r="F54" i="25"/>
  <c r="E54" i="25"/>
  <c r="E55" i="25" s="1"/>
  <c r="E56" i="25" s="1"/>
  <c r="E57" i="25" s="1"/>
  <c r="E58" i="25" s="1"/>
  <c r="J53" i="25"/>
  <c r="I53" i="25"/>
  <c r="H53" i="25"/>
  <c r="G53" i="25"/>
  <c r="F53" i="25"/>
  <c r="J52" i="25"/>
  <c r="I52" i="25"/>
  <c r="H52" i="25"/>
  <c r="G52" i="25"/>
  <c r="F52" i="25"/>
  <c r="E52" i="25"/>
  <c r="E53" i="25" s="1"/>
  <c r="D52" i="25"/>
  <c r="D53" i="25" s="1"/>
  <c r="D54" i="25" s="1"/>
  <c r="D55" i="25" s="1"/>
  <c r="D56" i="25" s="1"/>
  <c r="D57" i="25" s="1"/>
  <c r="D58" i="25" s="1"/>
  <c r="B51" i="25"/>
  <c r="B50" i="25"/>
  <c r="J49" i="25"/>
  <c r="I49" i="25"/>
  <c r="H49" i="25"/>
  <c r="G49" i="25"/>
  <c r="F49" i="25"/>
  <c r="E49" i="25"/>
  <c r="J48" i="25"/>
  <c r="I48" i="25"/>
  <c r="H48" i="25"/>
  <c r="G48" i="25"/>
  <c r="F48" i="25"/>
  <c r="J47" i="25"/>
  <c r="I47" i="25"/>
  <c r="H47" i="25"/>
  <c r="G47" i="25"/>
  <c r="F47" i="25"/>
  <c r="E47" i="25"/>
  <c r="E48" i="25" s="1"/>
  <c r="D47" i="25"/>
  <c r="D48" i="25" s="1"/>
  <c r="D49" i="25" s="1"/>
  <c r="J46" i="25"/>
  <c r="I46" i="25"/>
  <c r="H46" i="25"/>
  <c r="G46" i="25"/>
  <c r="F46" i="25"/>
  <c r="J45" i="25"/>
  <c r="I45" i="25"/>
  <c r="H45" i="25"/>
  <c r="G45" i="25"/>
  <c r="F45" i="25"/>
  <c r="E45" i="25"/>
  <c r="E46" i="25" s="1"/>
  <c r="D45" i="25"/>
  <c r="D46" i="25" s="1"/>
  <c r="J44" i="25"/>
  <c r="I44" i="25"/>
  <c r="H44" i="25"/>
  <c r="G44" i="25"/>
  <c r="F44" i="25"/>
  <c r="J43" i="25"/>
  <c r="I43" i="25"/>
  <c r="H43" i="25"/>
  <c r="G43" i="25"/>
  <c r="F43" i="25"/>
  <c r="E43" i="25"/>
  <c r="E44" i="25" s="1"/>
  <c r="D43" i="25"/>
  <c r="D44" i="25" s="1"/>
  <c r="B42" i="25"/>
  <c r="B41" i="25"/>
  <c r="J40" i="25"/>
  <c r="I40" i="25"/>
  <c r="H40" i="25"/>
  <c r="G40" i="25"/>
  <c r="F40" i="25"/>
  <c r="J39" i="25"/>
  <c r="I39" i="25"/>
  <c r="H39" i="25"/>
  <c r="G39" i="25"/>
  <c r="F39" i="25"/>
  <c r="J38" i="25"/>
  <c r="I38" i="25"/>
  <c r="H38" i="25"/>
  <c r="G38" i="25"/>
  <c r="F38" i="25"/>
  <c r="J37" i="25"/>
  <c r="I37" i="25"/>
  <c r="H37" i="25"/>
  <c r="G37" i="25"/>
  <c r="F37" i="25"/>
  <c r="J36" i="25"/>
  <c r="I36" i="25"/>
  <c r="H36" i="25"/>
  <c r="G36" i="25"/>
  <c r="F36" i="25"/>
  <c r="J35" i="25"/>
  <c r="I35" i="25"/>
  <c r="H35" i="25"/>
  <c r="G35" i="25"/>
  <c r="F35" i="25"/>
  <c r="D35" i="25"/>
  <c r="D36" i="25" s="1"/>
  <c r="D37" i="25" s="1"/>
  <c r="D38" i="25" s="1"/>
  <c r="D39" i="25" s="1"/>
  <c r="D40" i="25" s="1"/>
  <c r="J34" i="25"/>
  <c r="I34" i="25"/>
  <c r="H34" i="25"/>
  <c r="G34" i="25"/>
  <c r="F34" i="25"/>
  <c r="E34" i="25"/>
  <c r="E35" i="25" s="1"/>
  <c r="E36" i="25" s="1"/>
  <c r="E37" i="25" s="1"/>
  <c r="E38" i="25" s="1"/>
  <c r="E39" i="25" s="1"/>
  <c r="E40" i="25" s="1"/>
  <c r="D34" i="25"/>
  <c r="B33" i="25"/>
  <c r="B32" i="25"/>
  <c r="J31" i="25"/>
  <c r="I31" i="25"/>
  <c r="H31" i="25"/>
  <c r="G31" i="25"/>
  <c r="F31" i="25"/>
  <c r="J30" i="25"/>
  <c r="I30" i="25"/>
  <c r="H30" i="25"/>
  <c r="G30" i="25"/>
  <c r="F30" i="25"/>
  <c r="J29" i="25"/>
  <c r="I29" i="25"/>
  <c r="H29" i="25"/>
  <c r="G29" i="25"/>
  <c r="F29" i="25"/>
  <c r="J28" i="25"/>
  <c r="I28" i="25"/>
  <c r="H28" i="25"/>
  <c r="G28" i="25"/>
  <c r="F28" i="25"/>
  <c r="J27" i="25"/>
  <c r="I27" i="25"/>
  <c r="H27" i="25"/>
  <c r="G27" i="25"/>
  <c r="F27" i="25"/>
  <c r="J26" i="25"/>
  <c r="I26" i="25"/>
  <c r="H26" i="25"/>
  <c r="G26" i="25"/>
  <c r="F26" i="25"/>
  <c r="E26" i="25"/>
  <c r="E27" i="25" s="1"/>
  <c r="E28" i="25" s="1"/>
  <c r="E29" i="25" s="1"/>
  <c r="E30" i="25" s="1"/>
  <c r="E31" i="25" s="1"/>
  <c r="J25" i="25"/>
  <c r="I25" i="25"/>
  <c r="H25" i="25"/>
  <c r="G25" i="25"/>
  <c r="F25" i="25"/>
  <c r="E25" i="25"/>
  <c r="D25" i="25"/>
  <c r="D26" i="25" s="1"/>
  <c r="D27" i="25" s="1"/>
  <c r="D28" i="25" s="1"/>
  <c r="D29" i="25" s="1"/>
  <c r="D30" i="25" s="1"/>
  <c r="D31" i="25" s="1"/>
  <c r="B24" i="25"/>
  <c r="B23" i="25"/>
  <c r="J21" i="25"/>
  <c r="I21" i="25"/>
  <c r="H21" i="25"/>
  <c r="G21" i="25"/>
  <c r="F21" i="25"/>
  <c r="J20" i="25"/>
  <c r="I20" i="25"/>
  <c r="H20" i="25"/>
  <c r="G20" i="25"/>
  <c r="F20" i="25"/>
  <c r="J19" i="25"/>
  <c r="I19" i="25"/>
  <c r="H19" i="25"/>
  <c r="G19" i="25"/>
  <c r="F19" i="25"/>
  <c r="J18" i="25"/>
  <c r="I18" i="25"/>
  <c r="H18" i="25"/>
  <c r="G18" i="25"/>
  <c r="F18" i="25"/>
  <c r="J17" i="25"/>
  <c r="I17" i="25"/>
  <c r="H17" i="25"/>
  <c r="G17" i="25"/>
  <c r="F17" i="25"/>
  <c r="J16" i="25"/>
  <c r="I16" i="25"/>
  <c r="H16" i="25"/>
  <c r="G16" i="25"/>
  <c r="F16" i="25"/>
  <c r="J15" i="25"/>
  <c r="I15" i="25"/>
  <c r="H15" i="25"/>
  <c r="G15" i="25"/>
  <c r="F15" i="25"/>
  <c r="J14" i="25"/>
  <c r="I14" i="25"/>
  <c r="H14" i="25"/>
  <c r="G14" i="25"/>
  <c r="F14" i="25"/>
  <c r="J13" i="25"/>
  <c r="I13" i="25"/>
  <c r="H13" i="25"/>
  <c r="G13" i="25"/>
  <c r="F13" i="25"/>
  <c r="J12" i="25"/>
  <c r="I12" i="25"/>
  <c r="H12" i="25"/>
  <c r="G12" i="25"/>
  <c r="F12" i="25"/>
  <c r="J11" i="25"/>
  <c r="I11" i="25"/>
  <c r="H11" i="25"/>
  <c r="G11" i="25"/>
  <c r="F11" i="25"/>
  <c r="J10" i="25"/>
  <c r="I10" i="25"/>
  <c r="H10" i="25"/>
  <c r="G10" i="25"/>
  <c r="F10" i="25"/>
  <c r="J9" i="25"/>
  <c r="I9" i="25"/>
  <c r="H9" i="25"/>
  <c r="G9" i="25"/>
  <c r="F9" i="25"/>
  <c r="J8" i="25"/>
  <c r="I8" i="25"/>
  <c r="H8" i="25"/>
  <c r="G8" i="25"/>
  <c r="F8" i="25"/>
  <c r="K7" i="25"/>
  <c r="J7" i="25"/>
  <c r="I7" i="25"/>
  <c r="H7" i="25"/>
  <c r="G7" i="25"/>
  <c r="F7" i="25"/>
  <c r="D7" i="25"/>
  <c r="J6" i="25"/>
  <c r="I6" i="25"/>
  <c r="H6" i="25"/>
  <c r="G6" i="25"/>
  <c r="F6" i="25"/>
  <c r="J5" i="25"/>
  <c r="I5" i="25"/>
  <c r="H5" i="25"/>
  <c r="G5" i="25"/>
  <c r="F5" i="25"/>
  <c r="D5" i="25"/>
  <c r="D6" i="25" s="1"/>
  <c r="K4" i="25"/>
  <c r="J4" i="25"/>
  <c r="I4" i="25"/>
  <c r="H4" i="25"/>
  <c r="G4" i="25"/>
  <c r="F4" i="25"/>
  <c r="E4" i="25"/>
  <c r="E5" i="25" s="1"/>
  <c r="E6" i="25" s="1"/>
  <c r="E7" i="25" s="1"/>
  <c r="D4" i="25"/>
  <c r="B39" i="14"/>
  <c r="B38" i="14"/>
  <c r="B33" i="14"/>
  <c r="B32" i="14"/>
  <c r="B27" i="14"/>
  <c r="B17" i="14"/>
  <c r="B16" i="14"/>
  <c r="B11" i="14"/>
  <c r="B10" i="14"/>
  <c r="D109" i="20"/>
  <c r="B109" i="20"/>
  <c r="D108" i="20"/>
  <c r="B108" i="20"/>
  <c r="D107" i="20"/>
  <c r="B107" i="20"/>
  <c r="D106" i="20"/>
  <c r="B106" i="20"/>
  <c r="D105" i="20"/>
  <c r="B105" i="20"/>
  <c r="D104" i="20"/>
  <c r="B104" i="20"/>
  <c r="B98" i="20"/>
  <c r="B86" i="20"/>
  <c r="Q82" i="20"/>
  <c r="P82" i="20"/>
  <c r="M82" i="20"/>
  <c r="L82" i="20"/>
  <c r="I82" i="20"/>
  <c r="H82" i="20"/>
  <c r="R81" i="20"/>
  <c r="R82" i="20" s="1"/>
  <c r="Q81" i="20"/>
  <c r="P81" i="20"/>
  <c r="O81" i="20"/>
  <c r="O82" i="20" s="1"/>
  <c r="N81" i="20"/>
  <c r="N82" i="20" s="1"/>
  <c r="M81" i="20"/>
  <c r="L81" i="20"/>
  <c r="K81" i="20"/>
  <c r="K82" i="20" s="1"/>
  <c r="J81" i="20"/>
  <c r="J82" i="20" s="1"/>
  <c r="I81" i="20"/>
  <c r="H81" i="20"/>
  <c r="G81" i="20"/>
  <c r="G82" i="20" s="1"/>
  <c r="F81" i="20"/>
  <c r="F82" i="20" s="1"/>
  <c r="I77" i="20"/>
  <c r="H77" i="20"/>
  <c r="C77" i="20"/>
  <c r="J76" i="20"/>
  <c r="K290" i="25" s="1"/>
  <c r="J75" i="20"/>
  <c r="K289" i="25" s="1"/>
  <c r="J74" i="20"/>
  <c r="K288" i="25" s="1"/>
  <c r="J73" i="20"/>
  <c r="K287" i="25" s="1"/>
  <c r="J72" i="20"/>
  <c r="K286" i="25" s="1"/>
  <c r="J71" i="20"/>
  <c r="K285" i="25" s="1"/>
  <c r="J70" i="20"/>
  <c r="K284" i="25" s="1"/>
  <c r="J69" i="20"/>
  <c r="K283" i="25" s="1"/>
  <c r="J68" i="20"/>
  <c r="K282" i="25" s="1"/>
  <c r="J67" i="20"/>
  <c r="K281" i="25" s="1"/>
  <c r="J66" i="20"/>
  <c r="K280" i="25" s="1"/>
  <c r="J65" i="20"/>
  <c r="K279" i="25" s="1"/>
  <c r="J64" i="20"/>
  <c r="K278" i="25" s="1"/>
  <c r="B64" i="20"/>
  <c r="C278" i="25" s="1"/>
  <c r="I62" i="20"/>
  <c r="H62" i="20"/>
  <c r="J61" i="20"/>
  <c r="K275" i="25" s="1"/>
  <c r="J60" i="20"/>
  <c r="K274" i="25" s="1"/>
  <c r="J59" i="20"/>
  <c r="K273" i="25" s="1"/>
  <c r="J58" i="20"/>
  <c r="K272" i="25" s="1"/>
  <c r="J57" i="20"/>
  <c r="K271" i="25" s="1"/>
  <c r="J56" i="20"/>
  <c r="K270" i="25" s="1"/>
  <c r="J55" i="20"/>
  <c r="K269" i="25" s="1"/>
  <c r="B55" i="20"/>
  <c r="C269" i="25" s="1"/>
  <c r="I53" i="20"/>
  <c r="H53" i="20"/>
  <c r="J52" i="20"/>
  <c r="K266" i="25" s="1"/>
  <c r="J51" i="20"/>
  <c r="K265" i="25" s="1"/>
  <c r="J50" i="20"/>
  <c r="K264" i="25" s="1"/>
  <c r="J49" i="20"/>
  <c r="K263" i="25" s="1"/>
  <c r="J48" i="20"/>
  <c r="K262" i="25" s="1"/>
  <c r="B46" i="20"/>
  <c r="C260" i="25" s="1"/>
  <c r="I44" i="20"/>
  <c r="H44" i="20"/>
  <c r="J43" i="20"/>
  <c r="K257" i="25" s="1"/>
  <c r="J42" i="20"/>
  <c r="K256" i="25" s="1"/>
  <c r="J41" i="20"/>
  <c r="K255" i="25" s="1"/>
  <c r="J40" i="20"/>
  <c r="K254" i="25" s="1"/>
  <c r="J39" i="20"/>
  <c r="K253" i="25" s="1"/>
  <c r="J38" i="20"/>
  <c r="K252" i="25" s="1"/>
  <c r="J37" i="20"/>
  <c r="K251" i="25" s="1"/>
  <c r="B37" i="20"/>
  <c r="C251" i="25" s="1"/>
  <c r="I35" i="20"/>
  <c r="H35" i="20"/>
  <c r="J34" i="20"/>
  <c r="K248" i="25" s="1"/>
  <c r="J33" i="20"/>
  <c r="K247" i="25" s="1"/>
  <c r="J32" i="20"/>
  <c r="K246" i="25" s="1"/>
  <c r="J31" i="20"/>
  <c r="K245" i="25" s="1"/>
  <c r="J30" i="20"/>
  <c r="K244" i="25" s="1"/>
  <c r="J29" i="20"/>
  <c r="K243" i="25" s="1"/>
  <c r="J28" i="20"/>
  <c r="K242" i="25" s="1"/>
  <c r="B28" i="20"/>
  <c r="C242" i="25" s="1"/>
  <c r="I26" i="20"/>
  <c r="H26" i="20"/>
  <c r="C26" i="20"/>
  <c r="J25" i="20"/>
  <c r="J24" i="20"/>
  <c r="K238" i="25" s="1"/>
  <c r="J23" i="20"/>
  <c r="K237" i="25" s="1"/>
  <c r="J22" i="20"/>
  <c r="K236" i="25" s="1"/>
  <c r="J21" i="20"/>
  <c r="J20" i="20"/>
  <c r="K234" i="25" s="1"/>
  <c r="J19" i="20"/>
  <c r="K233" i="25" s="1"/>
  <c r="J18" i="20"/>
  <c r="K232" i="25" s="1"/>
  <c r="J17" i="20"/>
  <c r="K231" i="25" s="1"/>
  <c r="J16" i="20"/>
  <c r="K230" i="25" s="1"/>
  <c r="J15" i="20"/>
  <c r="K229" i="25" s="1"/>
  <c r="J14" i="20"/>
  <c r="K228" i="25" s="1"/>
  <c r="J13" i="20"/>
  <c r="K227" i="25" s="1"/>
  <c r="J12" i="20"/>
  <c r="K226" i="25" s="1"/>
  <c r="J11" i="20"/>
  <c r="K225" i="25" s="1"/>
  <c r="J10" i="20"/>
  <c r="K224" i="25" s="1"/>
  <c r="J9" i="20"/>
  <c r="K223" i="25" s="1"/>
  <c r="J8" i="20"/>
  <c r="K222" i="25" s="1"/>
  <c r="J7" i="20"/>
  <c r="K221" i="25" s="1"/>
  <c r="J6" i="20"/>
  <c r="K220" i="25" s="1"/>
  <c r="J5" i="20"/>
  <c r="K219" i="25" s="1"/>
  <c r="B5" i="20"/>
  <c r="C219" i="25" s="1"/>
  <c r="D67" i="19"/>
  <c r="B67" i="19"/>
  <c r="D66" i="19"/>
  <c r="B66" i="19"/>
  <c r="C51" i="21" s="1"/>
  <c r="D65" i="19"/>
  <c r="B65" i="19"/>
  <c r="D64" i="19"/>
  <c r="B64" i="19"/>
  <c r="C49" i="21" s="1"/>
  <c r="D63" i="19"/>
  <c r="B63" i="19"/>
  <c r="D62" i="19"/>
  <c r="B62" i="19"/>
  <c r="C47" i="21" s="1"/>
  <c r="B56" i="19"/>
  <c r="B45" i="19"/>
  <c r="R40" i="19"/>
  <c r="R41" i="19" s="1"/>
  <c r="Q40" i="19"/>
  <c r="Q41" i="19" s="1"/>
  <c r="P40" i="19"/>
  <c r="P41" i="19" s="1"/>
  <c r="O40" i="19"/>
  <c r="O41" i="19" s="1"/>
  <c r="N40" i="19"/>
  <c r="N41" i="19" s="1"/>
  <c r="M40" i="19"/>
  <c r="M41" i="19" s="1"/>
  <c r="L40" i="19"/>
  <c r="L41" i="19" s="1"/>
  <c r="K40" i="19"/>
  <c r="K41" i="19" s="1"/>
  <c r="J40" i="19"/>
  <c r="J41" i="19" s="1"/>
  <c r="I40" i="19"/>
  <c r="I41" i="19" s="1"/>
  <c r="H40" i="19"/>
  <c r="H41" i="19" s="1"/>
  <c r="G40" i="19"/>
  <c r="G41" i="19" s="1"/>
  <c r="F40" i="19"/>
  <c r="F41" i="19" s="1"/>
  <c r="I36" i="19"/>
  <c r="H36" i="19"/>
  <c r="J35" i="19"/>
  <c r="K215" i="25" s="1"/>
  <c r="J34" i="19"/>
  <c r="K214" i="25" s="1"/>
  <c r="J33" i="19"/>
  <c r="K213" i="25" s="1"/>
  <c r="J32" i="19"/>
  <c r="K212" i="25" s="1"/>
  <c r="J31" i="19"/>
  <c r="K211" i="25" s="1"/>
  <c r="J30" i="19"/>
  <c r="J29" i="19"/>
  <c r="K209" i="25" s="1"/>
  <c r="B29" i="19"/>
  <c r="C209" i="25" s="1"/>
  <c r="J27" i="19"/>
  <c r="B17" i="19"/>
  <c r="C200" i="25" s="1"/>
  <c r="J15" i="19"/>
  <c r="B5" i="19"/>
  <c r="D64" i="18"/>
  <c r="B64" i="18"/>
  <c r="D63" i="18"/>
  <c r="B63" i="18"/>
  <c r="D62" i="18"/>
  <c r="B62" i="18"/>
  <c r="D61" i="18"/>
  <c r="B61" i="18"/>
  <c r="D60" i="18"/>
  <c r="B60" i="18"/>
  <c r="D59" i="18"/>
  <c r="B59" i="18"/>
  <c r="B53" i="18"/>
  <c r="B48" i="18"/>
  <c r="B42" i="18"/>
  <c r="R38" i="18"/>
  <c r="N38" i="18"/>
  <c r="J38" i="18"/>
  <c r="F38" i="18"/>
  <c r="R37" i="18"/>
  <c r="Q37" i="18"/>
  <c r="Q38" i="18" s="1"/>
  <c r="P37" i="18"/>
  <c r="P38" i="18" s="1"/>
  <c r="O37" i="18"/>
  <c r="O38" i="18" s="1"/>
  <c r="N37" i="18"/>
  <c r="M37" i="18"/>
  <c r="M38" i="18" s="1"/>
  <c r="L37" i="18"/>
  <c r="L38" i="18" s="1"/>
  <c r="K37" i="18"/>
  <c r="K38" i="18" s="1"/>
  <c r="J37" i="18"/>
  <c r="I37" i="18"/>
  <c r="I38" i="18" s="1"/>
  <c r="H37" i="18"/>
  <c r="H38" i="18" s="1"/>
  <c r="G37" i="18"/>
  <c r="G38" i="18" s="1"/>
  <c r="F37" i="18"/>
  <c r="I33" i="18"/>
  <c r="H33" i="18"/>
  <c r="J32" i="18"/>
  <c r="K187" i="25" s="1"/>
  <c r="J31" i="18"/>
  <c r="K186" i="25" s="1"/>
  <c r="J30" i="18"/>
  <c r="K185" i="25" s="1"/>
  <c r="J29" i="18"/>
  <c r="K184" i="25" s="1"/>
  <c r="J28" i="18"/>
  <c r="K183" i="25" s="1"/>
  <c r="J27" i="18"/>
  <c r="K182" i="25" s="1"/>
  <c r="J26" i="18"/>
  <c r="B26" i="18"/>
  <c r="C181" i="25" s="1"/>
  <c r="I24" i="18"/>
  <c r="H24" i="18"/>
  <c r="J23" i="18"/>
  <c r="K178" i="25" s="1"/>
  <c r="J22" i="18"/>
  <c r="K177" i="25" s="1"/>
  <c r="J21" i="18"/>
  <c r="K176" i="25" s="1"/>
  <c r="J20" i="18"/>
  <c r="K175" i="25" s="1"/>
  <c r="J19" i="18"/>
  <c r="K174" i="25" s="1"/>
  <c r="J18" i="18"/>
  <c r="K173" i="25" s="1"/>
  <c r="J17" i="18"/>
  <c r="J16" i="18"/>
  <c r="K171" i="25" s="1"/>
  <c r="B16" i="18"/>
  <c r="C171" i="25" s="1"/>
  <c r="I14" i="18"/>
  <c r="H14" i="18"/>
  <c r="J13" i="18"/>
  <c r="K168" i="25" s="1"/>
  <c r="J12" i="18"/>
  <c r="K167" i="25" s="1"/>
  <c r="J11" i="18"/>
  <c r="J10" i="18"/>
  <c r="K165" i="25" s="1"/>
  <c r="J9" i="18"/>
  <c r="J8" i="18"/>
  <c r="K163" i="25" s="1"/>
  <c r="J7" i="18"/>
  <c r="K162" i="25" s="1"/>
  <c r="J6" i="18"/>
  <c r="K161" i="25" s="1"/>
  <c r="J5" i="18"/>
  <c r="K160" i="25" s="1"/>
  <c r="B5" i="18"/>
  <c r="D74" i="17"/>
  <c r="B74" i="17"/>
  <c r="D73" i="17"/>
  <c r="B73" i="17"/>
  <c r="D72" i="17"/>
  <c r="B72" i="17"/>
  <c r="D71" i="17"/>
  <c r="B71" i="17"/>
  <c r="D70" i="17"/>
  <c r="B70" i="17"/>
  <c r="D69" i="17"/>
  <c r="B69" i="17"/>
  <c r="B63" i="17"/>
  <c r="B60" i="17"/>
  <c r="B59" i="17"/>
  <c r="B57" i="17"/>
  <c r="B53" i="17"/>
  <c r="R49" i="17"/>
  <c r="N49" i="17"/>
  <c r="J49" i="17"/>
  <c r="F49" i="17"/>
  <c r="R48" i="17"/>
  <c r="Q48" i="17"/>
  <c r="Q49" i="17" s="1"/>
  <c r="P48" i="17"/>
  <c r="P49" i="17" s="1"/>
  <c r="O48" i="17"/>
  <c r="O49" i="17" s="1"/>
  <c r="N48" i="17"/>
  <c r="M48" i="17"/>
  <c r="M49" i="17" s="1"/>
  <c r="L48" i="17"/>
  <c r="L49" i="17" s="1"/>
  <c r="K48" i="17"/>
  <c r="K49" i="17" s="1"/>
  <c r="J48" i="17"/>
  <c r="I48" i="17"/>
  <c r="I49" i="17" s="1"/>
  <c r="H48" i="17"/>
  <c r="H49" i="17" s="1"/>
  <c r="G48" i="17"/>
  <c r="G49" i="17" s="1"/>
  <c r="F48" i="17"/>
  <c r="I44" i="17"/>
  <c r="H44" i="17"/>
  <c r="J43" i="17"/>
  <c r="K156" i="25" s="1"/>
  <c r="J42" i="17"/>
  <c r="K155" i="25" s="1"/>
  <c r="J41" i="17"/>
  <c r="K154" i="25" s="1"/>
  <c r="J40" i="17"/>
  <c r="K153" i="25" s="1"/>
  <c r="J39" i="17"/>
  <c r="K152" i="25" s="1"/>
  <c r="J38" i="17"/>
  <c r="K151" i="25" s="1"/>
  <c r="J37" i="17"/>
  <c r="K150" i="25" s="1"/>
  <c r="J36" i="17"/>
  <c r="K149" i="25" s="1"/>
  <c r="J35" i="17"/>
  <c r="K148" i="25" s="1"/>
  <c r="J34" i="17"/>
  <c r="K147" i="25" s="1"/>
  <c r="J33" i="17"/>
  <c r="B33" i="17"/>
  <c r="C146" i="25" s="1"/>
  <c r="I31" i="17"/>
  <c r="H31" i="17"/>
  <c r="J30" i="17"/>
  <c r="K143" i="25" s="1"/>
  <c r="J29" i="17"/>
  <c r="K142" i="25" s="1"/>
  <c r="J28" i="17"/>
  <c r="K141" i="25" s="1"/>
  <c r="J27" i="17"/>
  <c r="K140" i="25" s="1"/>
  <c r="J26" i="17"/>
  <c r="K139" i="25" s="1"/>
  <c r="J25" i="17"/>
  <c r="K138" i="25" s="1"/>
  <c r="J24" i="17"/>
  <c r="J23" i="17"/>
  <c r="K136" i="25" s="1"/>
  <c r="B23" i="17"/>
  <c r="C136" i="25" s="1"/>
  <c r="I21" i="17"/>
  <c r="H21" i="17"/>
  <c r="J20" i="17"/>
  <c r="K133" i="25" s="1"/>
  <c r="J19" i="17"/>
  <c r="K132" i="25" s="1"/>
  <c r="J18" i="17"/>
  <c r="K131" i="25" s="1"/>
  <c r="J17" i="17"/>
  <c r="K130" i="25" s="1"/>
  <c r="J16" i="17"/>
  <c r="K129" i="25" s="1"/>
  <c r="J15" i="17"/>
  <c r="J14" i="17"/>
  <c r="K127" i="25" s="1"/>
  <c r="B14" i="17"/>
  <c r="C127" i="25" s="1"/>
  <c r="I12" i="17"/>
  <c r="H12" i="17"/>
  <c r="J11" i="17"/>
  <c r="K124" i="25" s="1"/>
  <c r="J10" i="17"/>
  <c r="K123" i="25" s="1"/>
  <c r="J9" i="17"/>
  <c r="K122" i="25" s="1"/>
  <c r="J8" i="17"/>
  <c r="K121" i="25" s="1"/>
  <c r="J7" i="17"/>
  <c r="K120" i="25" s="1"/>
  <c r="J6" i="17"/>
  <c r="J5" i="17"/>
  <c r="K118" i="25" s="1"/>
  <c r="B5" i="17"/>
  <c r="C118" i="25" s="1"/>
  <c r="D61" i="16"/>
  <c r="B61" i="16"/>
  <c r="D60" i="16"/>
  <c r="B60" i="16"/>
  <c r="D59" i="16"/>
  <c r="B59" i="16"/>
  <c r="D58" i="16"/>
  <c r="B58" i="16"/>
  <c r="D57" i="16"/>
  <c r="B57" i="16"/>
  <c r="D56" i="16"/>
  <c r="B56" i="16"/>
  <c r="D55" i="16"/>
  <c r="B55" i="16"/>
  <c r="B49" i="16"/>
  <c r="B45" i="16"/>
  <c r="B40" i="16"/>
  <c r="R36" i="16"/>
  <c r="P36" i="16"/>
  <c r="N36" i="16"/>
  <c r="L36" i="16"/>
  <c r="J36" i="16"/>
  <c r="H36" i="16"/>
  <c r="F36" i="16"/>
  <c r="R35" i="16"/>
  <c r="Q35" i="16"/>
  <c r="Q36" i="16" s="1"/>
  <c r="P35" i="16"/>
  <c r="O35" i="16"/>
  <c r="O36" i="16" s="1"/>
  <c r="N35" i="16"/>
  <c r="M35" i="16"/>
  <c r="M36" i="16" s="1"/>
  <c r="L35" i="16"/>
  <c r="K35" i="16"/>
  <c r="K36" i="16" s="1"/>
  <c r="J35" i="16"/>
  <c r="I35" i="16"/>
  <c r="I36" i="16" s="1"/>
  <c r="H35" i="16"/>
  <c r="G35" i="16"/>
  <c r="G36" i="16" s="1"/>
  <c r="F35" i="16"/>
  <c r="I31" i="16"/>
  <c r="H31" i="16"/>
  <c r="J29" i="16"/>
  <c r="K113" i="25" s="1"/>
  <c r="J28" i="16"/>
  <c r="K112" i="25" s="1"/>
  <c r="J27" i="16"/>
  <c r="K111" i="25" s="1"/>
  <c r="J26" i="16"/>
  <c r="K110" i="25" s="1"/>
  <c r="J25" i="16"/>
  <c r="K109" i="25" s="1"/>
  <c r="J24" i="16"/>
  <c r="K108" i="25" s="1"/>
  <c r="B24" i="16"/>
  <c r="I22" i="16"/>
  <c r="H22" i="16"/>
  <c r="J21" i="16"/>
  <c r="K105" i="25" s="1"/>
  <c r="J20" i="16"/>
  <c r="K104" i="25" s="1"/>
  <c r="J19" i="16"/>
  <c r="K103" i="25" s="1"/>
  <c r="J18" i="16"/>
  <c r="K102" i="25" s="1"/>
  <c r="J17" i="16"/>
  <c r="K101" i="25" s="1"/>
  <c r="J16" i="16"/>
  <c r="J14" i="16"/>
  <c r="K98" i="25" s="1"/>
  <c r="B14" i="16"/>
  <c r="C98" i="25" s="1"/>
  <c r="I12" i="16"/>
  <c r="H12" i="16"/>
  <c r="J11" i="16"/>
  <c r="K95" i="25" s="1"/>
  <c r="J10" i="16"/>
  <c r="K94" i="25" s="1"/>
  <c r="J9" i="16"/>
  <c r="K93" i="25" s="1"/>
  <c r="J8" i="16"/>
  <c r="K92" i="25" s="1"/>
  <c r="J7" i="16"/>
  <c r="K91" i="25" s="1"/>
  <c r="J6" i="16"/>
  <c r="J5" i="16"/>
  <c r="K89" i="25" s="1"/>
  <c r="B5" i="16"/>
  <c r="D79" i="15"/>
  <c r="B79" i="15"/>
  <c r="D78" i="15"/>
  <c r="B78" i="15"/>
  <c r="D77" i="15"/>
  <c r="B77" i="15"/>
  <c r="D76" i="15"/>
  <c r="B76" i="15"/>
  <c r="D75" i="15"/>
  <c r="B75" i="15"/>
  <c r="D74" i="15"/>
  <c r="B74" i="15"/>
  <c r="B68" i="15"/>
  <c r="B57" i="15"/>
  <c r="P53" i="15"/>
  <c r="N53" i="15"/>
  <c r="L53" i="15"/>
  <c r="H53" i="15"/>
  <c r="R52" i="15"/>
  <c r="R53" i="15" s="1"/>
  <c r="Q52" i="15"/>
  <c r="Q53" i="15" s="1"/>
  <c r="P52" i="15"/>
  <c r="O52" i="15"/>
  <c r="O53" i="15" s="1"/>
  <c r="N52" i="15"/>
  <c r="M52" i="15"/>
  <c r="M53" i="15" s="1"/>
  <c r="L52" i="15"/>
  <c r="K52" i="15"/>
  <c r="K53" i="15" s="1"/>
  <c r="J52" i="15"/>
  <c r="J53" i="15" s="1"/>
  <c r="I52" i="15"/>
  <c r="I53" i="15" s="1"/>
  <c r="H52" i="15"/>
  <c r="G52" i="15"/>
  <c r="G53" i="15" s="1"/>
  <c r="F52" i="15"/>
  <c r="F53" i="15" s="1"/>
  <c r="I48" i="15"/>
  <c r="H48" i="15"/>
  <c r="J47" i="15"/>
  <c r="K85" i="25" s="1"/>
  <c r="J46" i="15"/>
  <c r="K84" i="25" s="1"/>
  <c r="J45" i="15"/>
  <c r="K83" i="25" s="1"/>
  <c r="J44" i="15"/>
  <c r="K82" i="25" s="1"/>
  <c r="J43" i="15"/>
  <c r="K81" i="25" s="1"/>
  <c r="J42" i="15"/>
  <c r="K80" i="25" s="1"/>
  <c r="J41" i="15"/>
  <c r="K79" i="25" s="1"/>
  <c r="B41" i="15"/>
  <c r="C79" i="25" s="1"/>
  <c r="I39" i="15"/>
  <c r="H39" i="15"/>
  <c r="J38" i="15"/>
  <c r="K76" i="25" s="1"/>
  <c r="J37" i="15"/>
  <c r="K75" i="25" s="1"/>
  <c r="J36" i="15"/>
  <c r="K74" i="25" s="1"/>
  <c r="J35" i="15"/>
  <c r="K73" i="25" s="1"/>
  <c r="J34" i="15"/>
  <c r="K72" i="25" s="1"/>
  <c r="J33" i="15"/>
  <c r="K71" i="25" s="1"/>
  <c r="J32" i="15"/>
  <c r="K70" i="25" s="1"/>
  <c r="B32" i="15"/>
  <c r="C70" i="25" s="1"/>
  <c r="I30" i="15"/>
  <c r="H30" i="15"/>
  <c r="J29" i="15"/>
  <c r="K67" i="25" s="1"/>
  <c r="J28" i="15"/>
  <c r="K66" i="25" s="1"/>
  <c r="J27" i="15"/>
  <c r="K65" i="25" s="1"/>
  <c r="J26" i="15"/>
  <c r="K64" i="25" s="1"/>
  <c r="J25" i="15"/>
  <c r="K63" i="25" s="1"/>
  <c r="J24" i="15"/>
  <c r="K62" i="25" s="1"/>
  <c r="J23" i="15"/>
  <c r="K61" i="25" s="1"/>
  <c r="B23" i="15"/>
  <c r="C61" i="25" s="1"/>
  <c r="I21" i="15"/>
  <c r="H21" i="15"/>
  <c r="J20" i="15"/>
  <c r="K58" i="25" s="1"/>
  <c r="J19" i="15"/>
  <c r="K57" i="25" s="1"/>
  <c r="J18" i="15"/>
  <c r="K56" i="25" s="1"/>
  <c r="J17" i="15"/>
  <c r="K55" i="25" s="1"/>
  <c r="J16" i="15"/>
  <c r="K54" i="25" s="1"/>
  <c r="J15" i="15"/>
  <c r="K53" i="25" s="1"/>
  <c r="J14" i="15"/>
  <c r="K52" i="25" s="1"/>
  <c r="B14" i="15"/>
  <c r="C52" i="25" s="1"/>
  <c r="I12" i="15"/>
  <c r="H12" i="15"/>
  <c r="J11" i="15"/>
  <c r="K49" i="25" s="1"/>
  <c r="J10" i="15"/>
  <c r="K48" i="25" s="1"/>
  <c r="J9" i="15"/>
  <c r="K47" i="25" s="1"/>
  <c r="J8" i="15"/>
  <c r="K46" i="25" s="1"/>
  <c r="J7" i="15"/>
  <c r="K45" i="25" s="1"/>
  <c r="J6" i="15"/>
  <c r="K44" i="25" s="1"/>
  <c r="J5" i="15"/>
  <c r="K43" i="25" s="1"/>
  <c r="B5" i="15"/>
  <c r="D79" i="1"/>
  <c r="B79" i="1"/>
  <c r="D78" i="1"/>
  <c r="B78" i="1"/>
  <c r="D77" i="1"/>
  <c r="B77" i="1"/>
  <c r="D76" i="1"/>
  <c r="B76" i="1"/>
  <c r="D75" i="1"/>
  <c r="B75" i="1"/>
  <c r="D74" i="1"/>
  <c r="B74" i="1"/>
  <c r="B68" i="1"/>
  <c r="B61" i="1"/>
  <c r="A61" i="1"/>
  <c r="B57" i="1"/>
  <c r="Q53" i="1"/>
  <c r="O53" i="1"/>
  <c r="M53" i="1"/>
  <c r="I53" i="1"/>
  <c r="R52" i="1"/>
  <c r="R53" i="1" s="1"/>
  <c r="Q52" i="1"/>
  <c r="P52" i="1"/>
  <c r="P53" i="1" s="1"/>
  <c r="O52" i="1"/>
  <c r="N52" i="1"/>
  <c r="N53" i="1" s="1"/>
  <c r="M52" i="1"/>
  <c r="L52" i="1"/>
  <c r="L53" i="1" s="1"/>
  <c r="K52" i="1"/>
  <c r="K53" i="1" s="1"/>
  <c r="J52" i="1"/>
  <c r="J53" i="1" s="1"/>
  <c r="I52" i="1"/>
  <c r="H52" i="1"/>
  <c r="H53" i="1" s="1"/>
  <c r="G52" i="1"/>
  <c r="G53" i="1" s="1"/>
  <c r="F52" i="1"/>
  <c r="F53" i="1" s="1"/>
  <c r="I48" i="1"/>
  <c r="H48" i="1"/>
  <c r="J47" i="1"/>
  <c r="K40" i="25" s="1"/>
  <c r="J46" i="1"/>
  <c r="K39" i="25" s="1"/>
  <c r="J45" i="1"/>
  <c r="K38" i="25" s="1"/>
  <c r="J44" i="1"/>
  <c r="K37" i="25" s="1"/>
  <c r="J43" i="1"/>
  <c r="K36" i="25" s="1"/>
  <c r="J42" i="1"/>
  <c r="K35" i="25" s="1"/>
  <c r="J41" i="1"/>
  <c r="B41" i="1"/>
  <c r="C34" i="25" s="1"/>
  <c r="I39" i="1"/>
  <c r="H39" i="1"/>
  <c r="J38" i="1"/>
  <c r="J37" i="1"/>
  <c r="K30" i="25" s="1"/>
  <c r="J36" i="1"/>
  <c r="K29" i="25" s="1"/>
  <c r="J35" i="1"/>
  <c r="K28" i="25" s="1"/>
  <c r="J34" i="1"/>
  <c r="K27" i="25" s="1"/>
  <c r="J33" i="1"/>
  <c r="K26" i="25" s="1"/>
  <c r="J32" i="1"/>
  <c r="B32" i="1"/>
  <c r="I30" i="1"/>
  <c r="H30" i="1"/>
  <c r="J29" i="1"/>
  <c r="K22" i="25" s="1"/>
  <c r="J28" i="1"/>
  <c r="K21" i="25" s="1"/>
  <c r="J27" i="1"/>
  <c r="K20" i="25" s="1"/>
  <c r="J26" i="1"/>
  <c r="K19" i="25" s="1"/>
  <c r="J25" i="1"/>
  <c r="K18" i="25" s="1"/>
  <c r="J24" i="1"/>
  <c r="K17" i="25" s="1"/>
  <c r="J23" i="1"/>
  <c r="J22" i="1"/>
  <c r="J21" i="1"/>
  <c r="J20" i="1"/>
  <c r="J19" i="1"/>
  <c r="J18" i="1"/>
  <c r="J17" i="1"/>
  <c r="K16" i="25" s="1"/>
  <c r="J16" i="1"/>
  <c r="K15" i="25" s="1"/>
  <c r="J15" i="1"/>
  <c r="K14" i="25" s="1"/>
  <c r="J14" i="1"/>
  <c r="K13" i="25" s="1"/>
  <c r="J13" i="1"/>
  <c r="K12" i="25" s="1"/>
  <c r="J12" i="1"/>
  <c r="K11" i="25" s="1"/>
  <c r="J11" i="1"/>
  <c r="K10" i="25" s="1"/>
  <c r="J10" i="1"/>
  <c r="K9" i="25" s="1"/>
  <c r="J9" i="1"/>
  <c r="K8" i="25" s="1"/>
  <c r="J7" i="1"/>
  <c r="K6" i="25" s="1"/>
  <c r="J6" i="1"/>
  <c r="B5" i="1"/>
  <c r="C4" i="25" s="1"/>
  <c r="I56" i="21"/>
  <c r="H56" i="21"/>
  <c r="G56" i="21"/>
  <c r="F56" i="21"/>
  <c r="E56" i="21"/>
  <c r="D56" i="21"/>
  <c r="C56" i="21"/>
  <c r="I55" i="21"/>
  <c r="H55" i="21"/>
  <c r="G55" i="21"/>
  <c r="F55" i="21"/>
  <c r="E55" i="21"/>
  <c r="D55" i="21"/>
  <c r="C55" i="21"/>
  <c r="I54" i="21"/>
  <c r="H54" i="21"/>
  <c r="G54" i="21"/>
  <c r="F54" i="21"/>
  <c r="E54" i="21"/>
  <c r="D54" i="21"/>
  <c r="C54" i="21"/>
  <c r="I53" i="21"/>
  <c r="H53" i="21"/>
  <c r="G53" i="21"/>
  <c r="F53" i="21"/>
  <c r="E53" i="21"/>
  <c r="D53" i="21"/>
  <c r="C53" i="21"/>
  <c r="I52" i="21"/>
  <c r="H52" i="21"/>
  <c r="G52" i="21"/>
  <c r="F52" i="21"/>
  <c r="E52" i="21"/>
  <c r="D52" i="21"/>
  <c r="C52" i="21"/>
  <c r="I51" i="21"/>
  <c r="H51" i="21"/>
  <c r="G51" i="21"/>
  <c r="F51" i="21"/>
  <c r="E51" i="21"/>
  <c r="D51" i="21"/>
  <c r="I50" i="21"/>
  <c r="H50" i="21"/>
  <c r="G50" i="21"/>
  <c r="F50" i="21"/>
  <c r="E50" i="21"/>
  <c r="D50" i="21"/>
  <c r="C50" i="21"/>
  <c r="I49" i="21"/>
  <c r="H49" i="21"/>
  <c r="G49" i="21"/>
  <c r="F49" i="21"/>
  <c r="E49" i="21"/>
  <c r="D49" i="21"/>
  <c r="I48" i="21"/>
  <c r="H48" i="21"/>
  <c r="G48" i="21"/>
  <c r="F48" i="21"/>
  <c r="E48" i="21"/>
  <c r="D48" i="21"/>
  <c r="C48" i="21"/>
  <c r="I47" i="21"/>
  <c r="H47" i="21"/>
  <c r="G47" i="21"/>
  <c r="F47" i="21"/>
  <c r="E47" i="21"/>
  <c r="D47" i="21"/>
  <c r="I46" i="21"/>
  <c r="H46" i="21"/>
  <c r="G46" i="21"/>
  <c r="F46" i="21"/>
  <c r="E46" i="21"/>
  <c r="D46" i="21"/>
  <c r="C46" i="21"/>
  <c r="I45" i="21"/>
  <c r="H45" i="21"/>
  <c r="G45" i="21"/>
  <c r="F45" i="21"/>
  <c r="E45" i="21"/>
  <c r="D45" i="21"/>
  <c r="C45" i="21"/>
  <c r="I44" i="21"/>
  <c r="H44" i="21"/>
  <c r="G44" i="21"/>
  <c r="F44" i="21"/>
  <c r="E44" i="21"/>
  <c r="D44" i="21"/>
  <c r="C44" i="21"/>
  <c r="I43" i="21"/>
  <c r="H43" i="21"/>
  <c r="G43" i="21"/>
  <c r="F43" i="21"/>
  <c r="E43" i="21"/>
  <c r="D43" i="21"/>
  <c r="C43" i="21"/>
  <c r="I42" i="21"/>
  <c r="H42" i="21"/>
  <c r="G42" i="21"/>
  <c r="F42" i="21"/>
  <c r="E42" i="21"/>
  <c r="D42" i="21"/>
  <c r="C42" i="21"/>
  <c r="I41" i="21"/>
  <c r="H41" i="21"/>
  <c r="G41" i="21"/>
  <c r="F41" i="21"/>
  <c r="E41" i="21"/>
  <c r="D41" i="21"/>
  <c r="C41" i="21"/>
  <c r="I40" i="21"/>
  <c r="H40" i="21"/>
  <c r="G40" i="21"/>
  <c r="F40" i="21"/>
  <c r="E40" i="21"/>
  <c r="D40" i="21"/>
  <c r="C40" i="21"/>
  <c r="I39" i="21"/>
  <c r="H39" i="21"/>
  <c r="G39" i="21"/>
  <c r="F39" i="21"/>
  <c r="E39" i="21"/>
  <c r="D39" i="21"/>
  <c r="C39" i="21"/>
  <c r="I38" i="21"/>
  <c r="H38" i="21"/>
  <c r="G38" i="21"/>
  <c r="F38" i="21"/>
  <c r="E38" i="21"/>
  <c r="D38" i="21"/>
  <c r="C38" i="21"/>
  <c r="I37" i="21"/>
  <c r="H37" i="21"/>
  <c r="G37" i="21"/>
  <c r="F37" i="21"/>
  <c r="E37" i="21"/>
  <c r="D37" i="21"/>
  <c r="C37" i="21"/>
  <c r="I36" i="21"/>
  <c r="H36" i="21"/>
  <c r="G36" i="21"/>
  <c r="F36" i="21"/>
  <c r="E36" i="21"/>
  <c r="D36" i="21"/>
  <c r="C36" i="21"/>
  <c r="I35" i="21"/>
  <c r="H35" i="21"/>
  <c r="G35" i="21"/>
  <c r="F35" i="21"/>
  <c r="E35" i="21"/>
  <c r="D35" i="21"/>
  <c r="C35" i="21"/>
  <c r="I34" i="21"/>
  <c r="H34" i="21"/>
  <c r="G34" i="21"/>
  <c r="F34" i="21"/>
  <c r="E34" i="21"/>
  <c r="D34" i="21"/>
  <c r="C34" i="21"/>
  <c r="I33" i="21"/>
  <c r="H33" i="21"/>
  <c r="G33" i="21"/>
  <c r="F33" i="21"/>
  <c r="E33" i="21"/>
  <c r="D33" i="21"/>
  <c r="C33" i="21"/>
  <c r="I32" i="21"/>
  <c r="H32" i="21"/>
  <c r="G32" i="21"/>
  <c r="F32" i="21"/>
  <c r="E32" i="21"/>
  <c r="D32" i="21"/>
  <c r="C32" i="21"/>
  <c r="I31" i="21"/>
  <c r="H31" i="21"/>
  <c r="G31" i="21"/>
  <c r="F31" i="21"/>
  <c r="E31" i="21"/>
  <c r="D31" i="21"/>
  <c r="C31" i="21"/>
  <c r="I30" i="21"/>
  <c r="H30" i="21"/>
  <c r="G30" i="21"/>
  <c r="F30" i="21"/>
  <c r="E30" i="21"/>
  <c r="D30" i="21"/>
  <c r="C30" i="21"/>
  <c r="I29" i="21"/>
  <c r="H29" i="21"/>
  <c r="G29" i="21"/>
  <c r="F29" i="21"/>
  <c r="E29" i="21"/>
  <c r="D29" i="21"/>
  <c r="C29" i="21"/>
  <c r="I28" i="21"/>
  <c r="H28" i="21"/>
  <c r="G28" i="21"/>
  <c r="F28" i="21"/>
  <c r="E28" i="21"/>
  <c r="D28" i="21"/>
  <c r="C28" i="21"/>
  <c r="I27" i="21"/>
  <c r="H27" i="21"/>
  <c r="G27" i="21"/>
  <c r="F27" i="21"/>
  <c r="E27" i="21"/>
  <c r="D27" i="21"/>
  <c r="C27" i="21"/>
  <c r="R26" i="21"/>
  <c r="Q26" i="21"/>
  <c r="P26" i="21"/>
  <c r="O26" i="21"/>
  <c r="N26" i="21"/>
  <c r="M26" i="21"/>
  <c r="L26" i="21"/>
  <c r="I26" i="21"/>
  <c r="H26" i="21"/>
  <c r="G26" i="21"/>
  <c r="F26" i="21"/>
  <c r="E26" i="21"/>
  <c r="D26" i="21"/>
  <c r="C26" i="21"/>
  <c r="R25" i="21"/>
  <c r="Q25" i="21"/>
  <c r="P25" i="21"/>
  <c r="O25" i="21"/>
  <c r="N25" i="21"/>
  <c r="M25" i="21"/>
  <c r="L25" i="21"/>
  <c r="I25" i="21"/>
  <c r="H25" i="21"/>
  <c r="G25" i="21"/>
  <c r="F25" i="21"/>
  <c r="E25" i="21"/>
  <c r="D25" i="21"/>
  <c r="C25" i="21"/>
  <c r="R24" i="21"/>
  <c r="Q24" i="21"/>
  <c r="P24" i="21"/>
  <c r="O24" i="21"/>
  <c r="N24" i="21"/>
  <c r="M24" i="21"/>
  <c r="L24" i="21"/>
  <c r="I24" i="21"/>
  <c r="H24" i="21"/>
  <c r="G24" i="21"/>
  <c r="F24" i="21"/>
  <c r="E24" i="21"/>
  <c r="D24" i="21"/>
  <c r="C24" i="21"/>
  <c r="R23" i="21"/>
  <c r="Q23" i="21"/>
  <c r="P23" i="21"/>
  <c r="O23" i="21"/>
  <c r="N23" i="21"/>
  <c r="M23" i="21"/>
  <c r="L23" i="21"/>
  <c r="I23" i="21"/>
  <c r="H23" i="21"/>
  <c r="G23" i="21"/>
  <c r="F23" i="21"/>
  <c r="E23" i="21"/>
  <c r="D23" i="21"/>
  <c r="C23" i="21"/>
  <c r="R22" i="21"/>
  <c r="Q22" i="21"/>
  <c r="P22" i="21"/>
  <c r="O22" i="21"/>
  <c r="N22" i="21"/>
  <c r="M22" i="21"/>
  <c r="L22" i="21"/>
  <c r="I22" i="21"/>
  <c r="H22" i="21"/>
  <c r="G22" i="21"/>
  <c r="F22" i="21"/>
  <c r="E22" i="21"/>
  <c r="D22" i="21"/>
  <c r="C22" i="21"/>
  <c r="R21" i="21"/>
  <c r="Q21" i="21"/>
  <c r="P21" i="21"/>
  <c r="O21" i="21"/>
  <c r="N21" i="21"/>
  <c r="M21" i="21"/>
  <c r="L21" i="21"/>
  <c r="I21" i="21"/>
  <c r="H21" i="21"/>
  <c r="G21" i="21"/>
  <c r="F21" i="21"/>
  <c r="E21" i="21"/>
  <c r="D21" i="21"/>
  <c r="C21" i="21"/>
  <c r="R20" i="21"/>
  <c r="Q20" i="21"/>
  <c r="P20" i="21"/>
  <c r="O20" i="21"/>
  <c r="N20" i="21"/>
  <c r="M20" i="21"/>
  <c r="L20" i="21"/>
  <c r="I20" i="21"/>
  <c r="H20" i="21"/>
  <c r="G20" i="21"/>
  <c r="F20" i="21"/>
  <c r="E20" i="21"/>
  <c r="D20" i="21"/>
  <c r="C20" i="21"/>
  <c r="R19" i="21"/>
  <c r="Q19" i="21"/>
  <c r="P19" i="21"/>
  <c r="O19" i="21"/>
  <c r="N19" i="21"/>
  <c r="M19" i="21"/>
  <c r="L19" i="21"/>
  <c r="I19" i="21"/>
  <c r="H19" i="21"/>
  <c r="G19" i="21"/>
  <c r="F19" i="21"/>
  <c r="E19" i="21"/>
  <c r="D19" i="21"/>
  <c r="C19" i="21"/>
  <c r="R18" i="21"/>
  <c r="Q18" i="21"/>
  <c r="P18" i="21"/>
  <c r="O18" i="21"/>
  <c r="N18" i="21"/>
  <c r="M18" i="21"/>
  <c r="L18" i="21"/>
  <c r="I18" i="21"/>
  <c r="H18" i="21"/>
  <c r="G18" i="21"/>
  <c r="F18" i="21"/>
  <c r="E18" i="21"/>
  <c r="D18" i="21"/>
  <c r="C18" i="21"/>
  <c r="R17" i="21"/>
  <c r="Q17" i="21"/>
  <c r="P17" i="21"/>
  <c r="O17" i="21"/>
  <c r="N17" i="21"/>
  <c r="M17" i="21"/>
  <c r="L17" i="21"/>
  <c r="I17" i="21"/>
  <c r="H17" i="21"/>
  <c r="G17" i="21"/>
  <c r="F17" i="21"/>
  <c r="E17" i="21"/>
  <c r="D17" i="21"/>
  <c r="C17" i="21"/>
  <c r="R16" i="21"/>
  <c r="Q16" i="21"/>
  <c r="P16" i="21"/>
  <c r="O16" i="21"/>
  <c r="N16" i="21"/>
  <c r="M16" i="21"/>
  <c r="L16" i="21"/>
  <c r="I16" i="21"/>
  <c r="H16" i="21"/>
  <c r="G16" i="21"/>
  <c r="F16" i="21"/>
  <c r="E16" i="21"/>
  <c r="D16" i="21"/>
  <c r="C16" i="21"/>
  <c r="R15" i="21"/>
  <c r="Q15" i="21"/>
  <c r="P15" i="21"/>
  <c r="O15" i="21"/>
  <c r="N15" i="21"/>
  <c r="M15" i="21"/>
  <c r="L15" i="21"/>
  <c r="I15" i="21"/>
  <c r="H15" i="21"/>
  <c r="G15" i="21"/>
  <c r="F15" i="21"/>
  <c r="E15" i="21"/>
  <c r="D15" i="21"/>
  <c r="C15" i="21"/>
  <c r="R14" i="21"/>
  <c r="Q14" i="21"/>
  <c r="P14" i="21"/>
  <c r="O14" i="21"/>
  <c r="N14" i="21"/>
  <c r="M14" i="21"/>
  <c r="L14" i="21"/>
  <c r="I14" i="21"/>
  <c r="H14" i="21"/>
  <c r="G14" i="21"/>
  <c r="F14" i="21"/>
  <c r="E14" i="21"/>
  <c r="D14" i="21"/>
  <c r="C14" i="21"/>
  <c r="R13" i="21"/>
  <c r="Q13" i="21"/>
  <c r="P13" i="21"/>
  <c r="O13" i="21"/>
  <c r="N13" i="21"/>
  <c r="M13" i="21"/>
  <c r="L13" i="21"/>
  <c r="I13" i="21"/>
  <c r="H13" i="21"/>
  <c r="G13" i="21"/>
  <c r="F13" i="21"/>
  <c r="E13" i="21"/>
  <c r="D13" i="21"/>
  <c r="C13" i="21"/>
  <c r="R12" i="21"/>
  <c r="Q12" i="21"/>
  <c r="P12" i="21"/>
  <c r="O12" i="21"/>
  <c r="N12" i="21"/>
  <c r="M12" i="21"/>
  <c r="L12" i="21"/>
  <c r="I12" i="21"/>
  <c r="H12" i="21"/>
  <c r="G12" i="21"/>
  <c r="F12" i="21"/>
  <c r="E12" i="21"/>
  <c r="D12" i="21"/>
  <c r="C12" i="21"/>
  <c r="R11" i="21"/>
  <c r="Q11" i="21"/>
  <c r="P11" i="21"/>
  <c r="O11" i="21"/>
  <c r="N11" i="21"/>
  <c r="M11" i="21"/>
  <c r="L11" i="21"/>
  <c r="I11" i="21"/>
  <c r="H11" i="21"/>
  <c r="G11" i="21"/>
  <c r="F11" i="21"/>
  <c r="E11" i="21"/>
  <c r="D11" i="21"/>
  <c r="C11" i="21"/>
  <c r="R10" i="21"/>
  <c r="Q10" i="21"/>
  <c r="P10" i="21"/>
  <c r="O10" i="21"/>
  <c r="N10" i="21"/>
  <c r="M10" i="21"/>
  <c r="L10" i="21"/>
  <c r="I10" i="21"/>
  <c r="H10" i="21"/>
  <c r="G10" i="21"/>
  <c r="F10" i="21"/>
  <c r="E10" i="21"/>
  <c r="D10" i="21"/>
  <c r="C10" i="21"/>
  <c r="R9" i="21"/>
  <c r="Q9" i="21"/>
  <c r="P9" i="21"/>
  <c r="O9" i="21"/>
  <c r="N9" i="21"/>
  <c r="M9" i="21"/>
  <c r="L9" i="21"/>
  <c r="I9" i="21"/>
  <c r="H9" i="21"/>
  <c r="G9" i="21"/>
  <c r="F9" i="21"/>
  <c r="E9" i="21"/>
  <c r="D9" i="21"/>
  <c r="C9" i="21"/>
  <c r="R8" i="21"/>
  <c r="Q8" i="21"/>
  <c r="P8" i="21"/>
  <c r="O8" i="21"/>
  <c r="N8" i="21"/>
  <c r="M8" i="21"/>
  <c r="L8" i="21"/>
  <c r="I8" i="21"/>
  <c r="H8" i="21"/>
  <c r="G8" i="21"/>
  <c r="F8" i="21"/>
  <c r="E8" i="21"/>
  <c r="D8" i="21"/>
  <c r="C8" i="21"/>
  <c r="R7" i="21"/>
  <c r="Q7" i="21"/>
  <c r="P7" i="21"/>
  <c r="O7" i="21"/>
  <c r="N7" i="21"/>
  <c r="M7" i="21"/>
  <c r="L7" i="21"/>
  <c r="I7" i="21"/>
  <c r="H7" i="21"/>
  <c r="G7" i="21"/>
  <c r="F7" i="21"/>
  <c r="E7" i="21"/>
  <c r="D7" i="21"/>
  <c r="C7" i="21"/>
  <c r="F11" i="6"/>
  <c r="F10" i="6"/>
  <c r="F9" i="6"/>
  <c r="F8" i="6"/>
  <c r="F7" i="6"/>
  <c r="F6" i="6"/>
  <c r="F5" i="6"/>
  <c r="A132" i="13"/>
  <c r="A124" i="13"/>
  <c r="A125" i="13" s="1"/>
  <c r="A126" i="13" s="1"/>
  <c r="A127" i="13" s="1"/>
  <c r="A128" i="13" s="1"/>
  <c r="A129" i="13" s="1"/>
  <c r="A130" i="13" s="1"/>
  <c r="A131" i="13" s="1"/>
  <c r="A120" i="13"/>
  <c r="A121" i="13" s="1"/>
  <c r="A122" i="13" s="1"/>
  <c r="A123" i="13" s="1"/>
  <c r="A89" i="13"/>
  <c r="A90" i="13" s="1"/>
  <c r="A91" i="13" s="1"/>
  <c r="A92" i="13" s="1"/>
  <c r="A93" i="13" s="1"/>
  <c r="A94" i="13" s="1"/>
  <c r="A95" i="13" s="1"/>
  <c r="A96" i="13" s="1"/>
  <c r="A97" i="13" s="1"/>
  <c r="A98" i="13" s="1"/>
  <c r="A99" i="13" s="1"/>
  <c r="A100" i="13" s="1"/>
  <c r="A101" i="13" s="1"/>
  <c r="A102" i="13" s="1"/>
  <c r="A103" i="13" s="1"/>
  <c r="A104" i="13" s="1"/>
  <c r="A105" i="13" s="1"/>
  <c r="A106" i="13" s="1"/>
  <c r="A107" i="13" s="1"/>
  <c r="A88" i="13"/>
  <c r="A87" i="13"/>
  <c r="A86" i="13"/>
  <c r="A73" i="13"/>
  <c r="A74" i="13" s="1"/>
  <c r="A75" i="13" s="1"/>
  <c r="A76" i="13" s="1"/>
  <c r="A77" i="13" s="1"/>
  <c r="A78" i="13" s="1"/>
  <c r="A79" i="13" s="1"/>
  <c r="A80" i="13" s="1"/>
  <c r="A81" i="13" s="1"/>
  <c r="A82" i="13" s="1"/>
  <c r="A83" i="13" s="1"/>
  <c r="A84" i="13" s="1"/>
  <c r="A85" i="13" s="1"/>
  <c r="A72" i="13"/>
  <c r="A71" i="13"/>
  <c r="A54" i="13"/>
  <c r="A55" i="13" s="1"/>
  <c r="A56" i="13" s="1"/>
  <c r="A57" i="13" s="1"/>
  <c r="A58" i="13" s="1"/>
  <c r="A59" i="13" s="1"/>
  <c r="A60" i="13" s="1"/>
  <c r="A61" i="13" s="1"/>
  <c r="A62" i="13" s="1"/>
  <c r="A63" i="13" s="1"/>
  <c r="A64" i="13" s="1"/>
  <c r="A65" i="13" s="1"/>
  <c r="A66" i="13" s="1"/>
  <c r="A67" i="13" s="1"/>
  <c r="A68" i="13" s="1"/>
  <c r="A69" i="13" s="1"/>
  <c r="A70" i="13" s="1"/>
  <c r="A41" i="13"/>
  <c r="A42" i="13" s="1"/>
  <c r="A43" i="13" s="1"/>
  <c r="A44" i="13" s="1"/>
  <c r="A45" i="13" s="1"/>
  <c r="A46" i="13" s="1"/>
  <c r="A47" i="13" s="1"/>
  <c r="A48" i="13" s="1"/>
  <c r="A49" i="13" s="1"/>
  <c r="A40" i="13"/>
  <c r="A33" i="13"/>
  <c r="A34" i="13" s="1"/>
  <c r="A35" i="13" s="1"/>
  <c r="A36" i="13" s="1"/>
  <c r="A37" i="13" s="1"/>
  <c r="A38" i="13" s="1"/>
  <c r="A39" i="13" s="1"/>
  <c r="A25" i="13"/>
  <c r="A26" i="13" s="1"/>
  <c r="A27" i="13" s="1"/>
  <c r="A28" i="13" s="1"/>
  <c r="A29" i="13" s="1"/>
  <c r="A30" i="13" s="1"/>
  <c r="A31" i="13" s="1"/>
  <c r="A32" i="13" s="1"/>
  <c r="A9" i="13"/>
  <c r="A10" i="13" s="1"/>
  <c r="A11" i="13" s="1"/>
  <c r="A12" i="13" s="1"/>
  <c r="A13" i="13" s="1"/>
  <c r="A14" i="13" s="1"/>
  <c r="A15" i="13" s="1"/>
  <c r="A16" i="13" s="1"/>
  <c r="A17" i="13" s="1"/>
  <c r="A18" i="13" s="1"/>
  <c r="A19" i="13" s="1"/>
  <c r="A20" i="13" s="1"/>
  <c r="A21" i="13" s="1"/>
  <c r="A22" i="13" s="1"/>
  <c r="A23" i="13" s="1"/>
  <c r="A24" i="13" s="1"/>
  <c r="A5" i="13"/>
  <c r="A6" i="13" s="1"/>
  <c r="A7" i="13" s="1"/>
  <c r="A8" i="13" s="1"/>
  <c r="A4" i="13"/>
  <c r="D8" i="24"/>
  <c r="B9" i="24"/>
  <c r="B8" i="24"/>
  <c r="C60" i="17"/>
  <c r="D10" i="24"/>
  <c r="C8" i="24"/>
  <c r="B10" i="24"/>
  <c r="D9" i="24"/>
  <c r="C10" i="24"/>
  <c r="C9" i="24"/>
  <c r="S41" i="19" l="1"/>
  <c r="E10" i="6" s="1"/>
  <c r="E9" i="24"/>
  <c r="E8" i="24"/>
  <c r="E10" i="24"/>
  <c r="A50" i="13"/>
  <c r="A51" i="13" s="1"/>
  <c r="A52" i="13" s="1"/>
  <c r="A53" i="13"/>
  <c r="A109" i="13"/>
  <c r="A110" i="13" s="1"/>
  <c r="A108" i="13"/>
  <c r="S53" i="15"/>
  <c r="E6" i="6" s="1"/>
  <c r="S53" i="1"/>
  <c r="E5" i="6" s="1"/>
  <c r="E13" i="6" s="1"/>
  <c r="K5" i="25"/>
  <c r="J30" i="1"/>
  <c r="J12" i="15"/>
  <c r="J21" i="15"/>
  <c r="J30" i="15"/>
  <c r="J39" i="15"/>
  <c r="J48" i="15"/>
  <c r="K100" i="25"/>
  <c r="J22" i="16"/>
  <c r="S36" i="16"/>
  <c r="E7" i="6" s="1"/>
  <c r="K128" i="25"/>
  <c r="J21" i="17"/>
  <c r="K146" i="25"/>
  <c r="J44" i="17"/>
  <c r="C160" i="25"/>
  <c r="C14" i="18"/>
  <c r="K181" i="25"/>
  <c r="J33" i="18"/>
  <c r="K210" i="25"/>
  <c r="J36" i="19"/>
  <c r="C35" i="25"/>
  <c r="B34" i="25"/>
  <c r="C48" i="1"/>
  <c r="C43" i="25"/>
  <c r="C12" i="15"/>
  <c r="B52" i="25"/>
  <c r="C53" i="25"/>
  <c r="C21" i="15"/>
  <c r="B61" i="25"/>
  <c r="C62" i="25"/>
  <c r="C30" i="15"/>
  <c r="B70" i="25"/>
  <c r="C71" i="25"/>
  <c r="C39" i="15"/>
  <c r="B79" i="25"/>
  <c r="C80" i="25"/>
  <c r="C48" i="15"/>
  <c r="K90" i="25"/>
  <c r="J12" i="16"/>
  <c r="C108" i="25"/>
  <c r="B46" i="16"/>
  <c r="C31" i="16"/>
  <c r="B20" i="14"/>
  <c r="C25" i="25"/>
  <c r="B62" i="1"/>
  <c r="C39" i="1"/>
  <c r="K34" i="25"/>
  <c r="J48" i="1"/>
  <c r="B7" i="14"/>
  <c r="B61" i="15"/>
  <c r="B62" i="15"/>
  <c r="B98" i="25"/>
  <c r="C99" i="25"/>
  <c r="C22" i="16"/>
  <c r="J31" i="16"/>
  <c r="K119" i="25"/>
  <c r="J12" i="17"/>
  <c r="K137" i="25"/>
  <c r="J31" i="17"/>
  <c r="S49" i="17"/>
  <c r="E8" i="6" s="1"/>
  <c r="B25" i="14"/>
  <c r="K172" i="25"/>
  <c r="J24" i="18"/>
  <c r="S38" i="18"/>
  <c r="E9" i="6" s="1"/>
  <c r="B31" i="14"/>
  <c r="C191" i="25"/>
  <c r="B49" i="19"/>
  <c r="C15" i="19"/>
  <c r="B4" i="25"/>
  <c r="C5" i="25"/>
  <c r="C30" i="1"/>
  <c r="K25" i="25"/>
  <c r="J39" i="1"/>
  <c r="B63" i="1"/>
  <c r="B63" i="15"/>
  <c r="C89" i="25"/>
  <c r="B44" i="16"/>
  <c r="C12" i="16"/>
  <c r="B23" i="14"/>
  <c r="A57" i="17"/>
  <c r="B46" i="18"/>
  <c r="S82" i="20"/>
  <c r="E11" i="6" s="1"/>
  <c r="K166" i="25"/>
  <c r="K164" i="25"/>
  <c r="J14" i="18"/>
  <c r="B200" i="25"/>
  <c r="C201" i="25"/>
  <c r="B50" i="19"/>
  <c r="B242" i="25"/>
  <c r="C243" i="25"/>
  <c r="C35" i="20"/>
  <c r="B251" i="25"/>
  <c r="C252" i="25"/>
  <c r="C44" i="20"/>
  <c r="B260" i="25"/>
  <c r="C261" i="25"/>
  <c r="B118" i="25"/>
  <c r="C119" i="25"/>
  <c r="C12" i="17"/>
  <c r="B127" i="25"/>
  <c r="C128" i="25"/>
  <c r="C21" i="17"/>
  <c r="B136" i="25"/>
  <c r="C137" i="25"/>
  <c r="B58" i="17"/>
  <c r="B171" i="25"/>
  <c r="C172" i="25"/>
  <c r="B47" i="18"/>
  <c r="C27" i="19"/>
  <c r="B209" i="25"/>
  <c r="C210" i="25"/>
  <c r="C36" i="19"/>
  <c r="J53" i="20"/>
  <c r="J62" i="20"/>
  <c r="B90" i="20"/>
  <c r="B92" i="20"/>
  <c r="B94" i="20"/>
  <c r="B26" i="14"/>
  <c r="C31" i="17"/>
  <c r="B146" i="25"/>
  <c r="C147" i="25"/>
  <c r="C44" i="17"/>
  <c r="C24" i="18"/>
  <c r="C182" i="25"/>
  <c r="B181" i="25"/>
  <c r="C33" i="18"/>
  <c r="B51" i="19"/>
  <c r="B219" i="25"/>
  <c r="C220" i="25"/>
  <c r="C53" i="20"/>
  <c r="B269" i="25"/>
  <c r="C270" i="25"/>
  <c r="C62" i="20"/>
  <c r="B278" i="25"/>
  <c r="C279" i="25"/>
  <c r="E20" i="25"/>
  <c r="E21" i="25" s="1"/>
  <c r="E22" i="25" s="1"/>
  <c r="E8" i="25"/>
  <c r="E9" i="25" s="1"/>
  <c r="K239" i="25"/>
  <c r="K235" i="25"/>
  <c r="J26" i="20"/>
  <c r="J35" i="20"/>
  <c r="J44" i="20"/>
  <c r="J77" i="20"/>
  <c r="B91" i="20"/>
  <c r="B93" i="20"/>
  <c r="B95" i="20"/>
  <c r="D8" i="25"/>
  <c r="D9" i="25" s="1"/>
  <c r="D20" i="25"/>
  <c r="D21" i="25" s="1"/>
  <c r="D22" i="25" s="1"/>
  <c r="D101" i="25"/>
  <c r="D102" i="25"/>
  <c r="D103" i="25" s="1"/>
  <c r="D104" i="25" s="1"/>
  <c r="D105" i="25" s="1"/>
  <c r="E141" i="25"/>
  <c r="E142" i="25" s="1"/>
  <c r="E143" i="25" s="1"/>
  <c r="E140" i="25"/>
  <c r="D152" i="25"/>
  <c r="D153" i="25" s="1"/>
  <c r="D154" i="25" s="1"/>
  <c r="D155" i="25" s="1"/>
  <c r="D156" i="25" s="1"/>
  <c r="D148" i="25"/>
  <c r="D149" i="25" s="1"/>
  <c r="D150" i="25" s="1"/>
  <c r="D151" i="25" s="1"/>
  <c r="E233" i="25"/>
  <c r="E234" i="25" s="1"/>
  <c r="E223" i="25"/>
  <c r="E224" i="25" s="1"/>
  <c r="E225" i="25" s="1"/>
  <c r="E226" i="25" s="1"/>
  <c r="E227" i="25" s="1"/>
  <c r="E228" i="25" s="1"/>
  <c r="E229" i="25" s="1"/>
  <c r="E230" i="25" s="1"/>
  <c r="E231" i="25" s="1"/>
  <c r="E232" i="25" s="1"/>
  <c r="E101" i="25"/>
  <c r="E102" i="25"/>
  <c r="E103" i="25" s="1"/>
  <c r="E104" i="25" s="1"/>
  <c r="E105" i="25" s="1"/>
  <c r="E166" i="25"/>
  <c r="E167" i="25" s="1"/>
  <c r="E168" i="25" s="1"/>
  <c r="E164" i="25"/>
  <c r="E165" i="25" s="1"/>
  <c r="D178" i="25"/>
  <c r="D177" i="25"/>
  <c r="E152" i="25"/>
  <c r="E153" i="25" s="1"/>
  <c r="E154" i="25" s="1"/>
  <c r="E155" i="25" s="1"/>
  <c r="E156" i="25" s="1"/>
  <c r="D166" i="25"/>
  <c r="D167" i="25" s="1"/>
  <c r="D168" i="25" s="1"/>
  <c r="D223" i="25"/>
  <c r="D224" i="25" s="1"/>
  <c r="D225" i="25" s="1"/>
  <c r="D226" i="25" s="1"/>
  <c r="D227" i="25" s="1"/>
  <c r="D228" i="25" s="1"/>
  <c r="D229" i="25" s="1"/>
  <c r="D230" i="25" s="1"/>
  <c r="D231" i="25" s="1"/>
  <c r="D232" i="25" s="1"/>
  <c r="D140" i="25"/>
  <c r="D141" i="25"/>
  <c r="D142" i="25" s="1"/>
  <c r="D143" i="25" s="1"/>
  <c r="D239" i="25"/>
  <c r="D235" i="25"/>
  <c r="D236" i="25" s="1"/>
  <c r="D237" i="25" s="1"/>
  <c r="D238" i="25" s="1"/>
  <c r="E178" i="25"/>
  <c r="E177" i="25"/>
  <c r="D289" i="25"/>
  <c r="D290" i="25" s="1"/>
  <c r="D283" i="25"/>
  <c r="D284" i="25" s="1"/>
  <c r="D285" i="25" s="1"/>
  <c r="D286" i="25" s="1"/>
  <c r="D287" i="25" s="1"/>
  <c r="D288" i="25" s="1"/>
  <c r="E289" i="25"/>
  <c r="E290" i="25" s="1"/>
  <c r="E283" i="25"/>
  <c r="E284" i="25" s="1"/>
  <c r="E285" i="25" s="1"/>
  <c r="E286" i="25" s="1"/>
  <c r="E287" i="25" s="1"/>
  <c r="E288" i="25" s="1"/>
  <c r="C61" i="1"/>
  <c r="F8" i="24"/>
  <c r="D45" i="16"/>
  <c r="F9" i="24"/>
  <c r="C64" i="15"/>
  <c r="C48" i="18"/>
  <c r="C65" i="15"/>
  <c r="F10" i="24"/>
  <c r="C45" i="16"/>
  <c r="C57" i="17"/>
  <c r="C59" i="17"/>
  <c r="F60" i="17"/>
  <c r="D48" i="18"/>
  <c r="I8" i="24" l="1"/>
  <c r="H8" i="24"/>
  <c r="G8" i="24"/>
  <c r="J8" i="24" s="1"/>
  <c r="K8" i="24" s="1"/>
  <c r="I10" i="24"/>
  <c r="H10" i="24"/>
  <c r="G10" i="24"/>
  <c r="J10" i="24" s="1"/>
  <c r="K10" i="24" s="1"/>
  <c r="H9" i="24"/>
  <c r="G9" i="24"/>
  <c r="J9" i="24" s="1"/>
  <c r="K9" i="24" s="1"/>
  <c r="I9" i="24"/>
  <c r="D16" i="25"/>
  <c r="D17" i="25" s="1"/>
  <c r="D18" i="25" s="1"/>
  <c r="D19" i="25" s="1"/>
  <c r="D10" i="25"/>
  <c r="D11" i="25" s="1"/>
  <c r="D12" i="25" s="1"/>
  <c r="D13" i="25" s="1"/>
  <c r="D14" i="25" s="1"/>
  <c r="D15" i="25" s="1"/>
  <c r="B41" i="14"/>
  <c r="A90" i="20"/>
  <c r="B43" i="25"/>
  <c r="C44" i="25"/>
  <c r="B46" i="14"/>
  <c r="B201" i="25"/>
  <c r="C202" i="25"/>
  <c r="B15" i="14"/>
  <c r="C100" i="25"/>
  <c r="B99" i="25"/>
  <c r="C63" i="25"/>
  <c r="B62" i="25"/>
  <c r="B160" i="25"/>
  <c r="C161" i="25"/>
  <c r="E235" i="25"/>
  <c r="E236" i="25" s="1"/>
  <c r="E237" i="25" s="1"/>
  <c r="E238" i="25" s="1"/>
  <c r="E239" i="25"/>
  <c r="B210" i="25"/>
  <c r="C211" i="25"/>
  <c r="B137" i="25"/>
  <c r="C138" i="25"/>
  <c r="C262" i="25"/>
  <c r="B261" i="25"/>
  <c r="B36" i="14"/>
  <c r="C54" i="25"/>
  <c r="B53" i="25"/>
  <c r="B44" i="14"/>
  <c r="A93" i="20"/>
  <c r="A94" i="20" s="1"/>
  <c r="A95" i="20" s="1"/>
  <c r="E10" i="25"/>
  <c r="E11" i="25" s="1"/>
  <c r="E12" i="25" s="1"/>
  <c r="E13" i="25" s="1"/>
  <c r="E14" i="25" s="1"/>
  <c r="E15" i="25" s="1"/>
  <c r="E16" i="25"/>
  <c r="E17" i="25" s="1"/>
  <c r="E18" i="25" s="1"/>
  <c r="E19" i="25" s="1"/>
  <c r="C221" i="25"/>
  <c r="B220" i="25"/>
  <c r="C152" i="25"/>
  <c r="B147" i="25"/>
  <c r="C148" i="25"/>
  <c r="B45" i="14"/>
  <c r="B119" i="25"/>
  <c r="C120" i="25"/>
  <c r="C244" i="25"/>
  <c r="B243" i="25"/>
  <c r="D63" i="17"/>
  <c r="B19" i="14"/>
  <c r="A44" i="16"/>
  <c r="B9" i="14"/>
  <c r="B35" i="14"/>
  <c r="A49" i="19"/>
  <c r="A50" i="19" s="1"/>
  <c r="A51" i="19" s="1"/>
  <c r="A52" i="19" s="1"/>
  <c r="A53" i="19" s="1"/>
  <c r="B8" i="14"/>
  <c r="A62" i="1"/>
  <c r="B21" i="14"/>
  <c r="C72" i="25"/>
  <c r="B71" i="25"/>
  <c r="C280" i="25"/>
  <c r="B279" i="25"/>
  <c r="B37" i="14"/>
  <c r="C173" i="25"/>
  <c r="B172" i="25"/>
  <c r="B13" i="14"/>
  <c r="A61" i="15"/>
  <c r="B42" i="14"/>
  <c r="A91" i="20"/>
  <c r="B270" i="25"/>
  <c r="C271" i="25"/>
  <c r="B182" i="25"/>
  <c r="C183" i="25"/>
  <c r="B43" i="14"/>
  <c r="A92" i="20"/>
  <c r="B30" i="14"/>
  <c r="B24" i="14"/>
  <c r="A58" i="17"/>
  <c r="A59" i="17" s="1"/>
  <c r="A60" i="17" s="1"/>
  <c r="B128" i="25"/>
  <c r="C129" i="25"/>
  <c r="C253" i="25"/>
  <c r="B252" i="25"/>
  <c r="B29" i="14"/>
  <c r="A46" i="18"/>
  <c r="A47" i="18" s="1"/>
  <c r="A48" i="18" s="1"/>
  <c r="A49" i="18" s="1"/>
  <c r="A50" i="18" s="1"/>
  <c r="B89" i="25"/>
  <c r="C90" i="25"/>
  <c r="B5" i="25"/>
  <c r="C6" i="25"/>
  <c r="B191" i="25"/>
  <c r="C192" i="25"/>
  <c r="A62" i="15"/>
  <c r="A63" i="15" s="1"/>
  <c r="A64" i="15" s="1"/>
  <c r="A65" i="15" s="1"/>
  <c r="B14" i="14"/>
  <c r="B25" i="25"/>
  <c r="C26" i="25"/>
  <c r="C109" i="25"/>
  <c r="B108" i="25"/>
  <c r="C81" i="25"/>
  <c r="B80" i="25"/>
  <c r="C36" i="25"/>
  <c r="B35" i="25"/>
  <c r="A117" i="13"/>
  <c r="A118" i="13" s="1"/>
  <c r="A119" i="13" s="1"/>
  <c r="A111" i="13"/>
  <c r="A112" i="13" s="1"/>
  <c r="A113" i="13" s="1"/>
  <c r="A114" i="13" s="1"/>
  <c r="A115" i="13" s="1"/>
  <c r="A116" i="13" s="1"/>
  <c r="C94" i="20"/>
  <c r="D47" i="18"/>
  <c r="F61" i="15"/>
  <c r="F59" i="17"/>
  <c r="D63" i="1"/>
  <c r="E47" i="18"/>
  <c r="E58" i="17"/>
  <c r="E61" i="15"/>
  <c r="C46" i="16"/>
  <c r="C51" i="19"/>
  <c r="D58" i="17"/>
  <c r="D59" i="17"/>
  <c r="F62" i="15"/>
  <c r="C44" i="16"/>
  <c r="F57" i="17"/>
  <c r="C91" i="20"/>
  <c r="E95" i="20"/>
  <c r="D93" i="20"/>
  <c r="F49" i="19"/>
  <c r="F90" i="20"/>
  <c r="D92" i="20"/>
  <c r="E90" i="20"/>
  <c r="C62" i="1"/>
  <c r="C49" i="19"/>
  <c r="F45" i="16"/>
  <c r="E49" i="19"/>
  <c r="E94" i="20"/>
  <c r="D49" i="19"/>
  <c r="D61" i="15"/>
  <c r="D61" i="1"/>
  <c r="C63" i="15"/>
  <c r="F65" i="15"/>
  <c r="F64" i="15"/>
  <c r="F58" i="17"/>
  <c r="F48" i="18"/>
  <c r="C61" i="15"/>
  <c r="F93" i="20"/>
  <c r="F95" i="20"/>
  <c r="E61" i="1"/>
  <c r="D51" i="19"/>
  <c r="F63" i="15"/>
  <c r="F92" i="20"/>
  <c r="C95" i="20"/>
  <c r="D94" i="20"/>
  <c r="C50" i="19"/>
  <c r="E93" i="20"/>
  <c r="F46" i="18"/>
  <c r="E91" i="20"/>
  <c r="E51" i="19"/>
  <c r="C62" i="15"/>
  <c r="C46" i="18"/>
  <c r="D64" i="15"/>
  <c r="D90" i="20"/>
  <c r="F94" i="20"/>
  <c r="D57" i="17"/>
  <c r="E44" i="16"/>
  <c r="F46" i="16"/>
  <c r="E92" i="20"/>
  <c r="E59" i="17"/>
  <c r="E60" i="17"/>
  <c r="D65" i="15"/>
  <c r="F61" i="1"/>
  <c r="E64" i="15"/>
  <c r="F62" i="1"/>
  <c r="C58" i="17"/>
  <c r="D50" i="19"/>
  <c r="C90" i="20"/>
  <c r="C63" i="1"/>
  <c r="E57" i="17"/>
  <c r="E62" i="1"/>
  <c r="F51" i="19"/>
  <c r="F63" i="1"/>
  <c r="E63" i="1"/>
  <c r="E62" i="15"/>
  <c r="D63" i="15"/>
  <c r="D62" i="1"/>
  <c r="F44" i="16"/>
  <c r="E46" i="18"/>
  <c r="E50" i="19"/>
  <c r="D91" i="20"/>
  <c r="F50" i="19"/>
  <c r="D46" i="16"/>
  <c r="D60" i="17"/>
  <c r="D62" i="15"/>
  <c r="D95" i="20"/>
  <c r="C93" i="20"/>
  <c r="F91" i="20"/>
  <c r="C92" i="20"/>
  <c r="E65" i="15"/>
  <c r="C47" i="18"/>
  <c r="D46" i="18"/>
  <c r="E63" i="15"/>
  <c r="D44" i="16"/>
  <c r="F47" i="18"/>
  <c r="E48" i="18"/>
  <c r="E46" i="16"/>
  <c r="E45" i="16"/>
  <c r="F51" i="18" l="1"/>
  <c r="AK30" i="14"/>
  <c r="AG30" i="14"/>
  <c r="AB30" i="14"/>
  <c r="X30" i="14"/>
  <c r="S30" i="14"/>
  <c r="N30" i="14"/>
  <c r="J30" i="14"/>
  <c r="F30" i="14"/>
  <c r="AJ30" i="14"/>
  <c r="AF30" i="14"/>
  <c r="AA30" i="14"/>
  <c r="V30" i="14"/>
  <c r="R30" i="14"/>
  <c r="M30" i="14"/>
  <c r="I30" i="14"/>
  <c r="E30" i="14"/>
  <c r="AI30" i="14"/>
  <c r="AE30" i="14"/>
  <c r="Z30" i="14"/>
  <c r="U30" i="14"/>
  <c r="Q30" i="14"/>
  <c r="L30" i="14"/>
  <c r="H30" i="14"/>
  <c r="D30" i="14"/>
  <c r="AL30" i="14"/>
  <c r="AH30" i="14"/>
  <c r="AD30" i="14"/>
  <c r="Y30" i="14"/>
  <c r="T30" i="14"/>
  <c r="P30" i="14"/>
  <c r="K30" i="14"/>
  <c r="G30" i="14"/>
  <c r="C30" i="14"/>
  <c r="F54" i="19"/>
  <c r="AH14" i="14"/>
  <c r="X14" i="14"/>
  <c r="S14" i="14"/>
  <c r="O14" i="14"/>
  <c r="F14" i="14"/>
  <c r="AL14" i="14"/>
  <c r="AG14" i="14"/>
  <c r="W14" i="14"/>
  <c r="R14" i="14"/>
  <c r="N14" i="14"/>
  <c r="C14" i="14"/>
  <c r="AK14" i="14"/>
  <c r="AE14" i="14"/>
  <c r="V14" i="14"/>
  <c r="Q14" i="14"/>
  <c r="L14" i="14"/>
  <c r="AJ14" i="14"/>
  <c r="AC14" i="14"/>
  <c r="U14" i="14"/>
  <c r="P14" i="14"/>
  <c r="G14" i="14"/>
  <c r="AI42" i="14"/>
  <c r="AE42" i="14"/>
  <c r="AA42" i="14"/>
  <c r="W42" i="14"/>
  <c r="S42" i="14"/>
  <c r="O42" i="14"/>
  <c r="K42" i="14"/>
  <c r="G42" i="14"/>
  <c r="C42" i="14"/>
  <c r="AL42" i="14"/>
  <c r="AH42" i="14"/>
  <c r="AD42" i="14"/>
  <c r="Z42" i="14"/>
  <c r="V42" i="14"/>
  <c r="R42" i="14"/>
  <c r="N42" i="14"/>
  <c r="J42" i="14"/>
  <c r="F42" i="14"/>
  <c r="AG42" i="14"/>
  <c r="Y42" i="14"/>
  <c r="Q42" i="14"/>
  <c r="I42" i="14"/>
  <c r="AF42" i="14"/>
  <c r="X42" i="14"/>
  <c r="P42" i="14"/>
  <c r="H42" i="14"/>
  <c r="AK42" i="14"/>
  <c r="AC42" i="14"/>
  <c r="U42" i="14"/>
  <c r="M42" i="14"/>
  <c r="E42" i="14"/>
  <c r="AJ42" i="14"/>
  <c r="AB42" i="14"/>
  <c r="T42" i="14"/>
  <c r="L42" i="14"/>
  <c r="D42" i="14"/>
  <c r="AK13" i="14"/>
  <c r="AG13" i="14"/>
  <c r="AC13" i="14"/>
  <c r="W13" i="14"/>
  <c r="Q13" i="14"/>
  <c r="L13" i="14"/>
  <c r="H13" i="14"/>
  <c r="D13" i="14"/>
  <c r="AJ13" i="14"/>
  <c r="AF13" i="14"/>
  <c r="AB13" i="14"/>
  <c r="T13" i="14"/>
  <c r="P13" i="14"/>
  <c r="K13" i="14"/>
  <c r="G13" i="14"/>
  <c r="C13" i="14"/>
  <c r="AI13" i="14"/>
  <c r="AE13" i="14"/>
  <c r="Z13" i="14"/>
  <c r="S13" i="14"/>
  <c r="N13" i="14"/>
  <c r="J13" i="14"/>
  <c r="F13" i="14"/>
  <c r="AL13" i="14"/>
  <c r="AH13" i="14"/>
  <c r="AD13" i="14"/>
  <c r="Y13" i="14"/>
  <c r="R13" i="14"/>
  <c r="M13" i="14"/>
  <c r="I13" i="14"/>
  <c r="E13" i="14"/>
  <c r="D66" i="15"/>
  <c r="G6" i="6" s="1"/>
  <c r="AK35" i="14"/>
  <c r="AG35" i="14"/>
  <c r="AC35" i="14"/>
  <c r="Y35" i="14"/>
  <c r="T35" i="14"/>
  <c r="O35" i="14"/>
  <c r="K35" i="14"/>
  <c r="G35" i="14"/>
  <c r="C35" i="14"/>
  <c r="AJ35" i="14"/>
  <c r="AE35" i="14"/>
  <c r="Z35" i="14"/>
  <c r="S35" i="14"/>
  <c r="M35" i="14"/>
  <c r="H35" i="14"/>
  <c r="AI35" i="14"/>
  <c r="AD35" i="14"/>
  <c r="X35" i="14"/>
  <c r="R35" i="14"/>
  <c r="L35" i="14"/>
  <c r="F35" i="14"/>
  <c r="AH35" i="14"/>
  <c r="AB35" i="14"/>
  <c r="V35" i="14"/>
  <c r="Q35" i="14"/>
  <c r="J35" i="14"/>
  <c r="E35" i="14"/>
  <c r="AL35" i="14"/>
  <c r="AF35" i="14"/>
  <c r="AA35" i="14"/>
  <c r="U35" i="14"/>
  <c r="N35" i="14"/>
  <c r="I35" i="14"/>
  <c r="D35" i="14"/>
  <c r="D54" i="19"/>
  <c r="G10" i="6" s="1"/>
  <c r="AI9" i="14"/>
  <c r="AD9" i="14"/>
  <c r="Y9" i="14"/>
  <c r="T9" i="14"/>
  <c r="P9" i="14"/>
  <c r="J9" i="14"/>
  <c r="F9" i="14"/>
  <c r="AL9" i="14"/>
  <c r="AH9" i="14"/>
  <c r="AB9" i="14"/>
  <c r="X9" i="14"/>
  <c r="S9" i="14"/>
  <c r="O9" i="14"/>
  <c r="I9" i="14"/>
  <c r="E9" i="14"/>
  <c r="AK9" i="14"/>
  <c r="AF9" i="14"/>
  <c r="AA9" i="14"/>
  <c r="W9" i="14"/>
  <c r="R9" i="14"/>
  <c r="M9" i="14"/>
  <c r="H9" i="14"/>
  <c r="C9" i="14"/>
  <c r="AJ9" i="14"/>
  <c r="AE9" i="14"/>
  <c r="Z9" i="14"/>
  <c r="U9" i="14"/>
  <c r="Q9" i="14"/>
  <c r="L9" i="14"/>
  <c r="G9" i="14"/>
  <c r="AJ45" i="14"/>
  <c r="AF45" i="14"/>
  <c r="AB45" i="14"/>
  <c r="X45" i="14"/>
  <c r="T45" i="14"/>
  <c r="P45" i="14"/>
  <c r="L45" i="14"/>
  <c r="H45" i="14"/>
  <c r="D45" i="14"/>
  <c r="AI45" i="14"/>
  <c r="AE45" i="14"/>
  <c r="AA45" i="14"/>
  <c r="W45" i="14"/>
  <c r="S45" i="14"/>
  <c r="O45" i="14"/>
  <c r="K45" i="14"/>
  <c r="G45" i="14"/>
  <c r="C45" i="14"/>
  <c r="AH45" i="14"/>
  <c r="Z45" i="14"/>
  <c r="R45" i="14"/>
  <c r="J45" i="14"/>
  <c r="AG45" i="14"/>
  <c r="Y45" i="14"/>
  <c r="Q45" i="14"/>
  <c r="I45" i="14"/>
  <c r="AL45" i="14"/>
  <c r="AD45" i="14"/>
  <c r="V45" i="14"/>
  <c r="N45" i="14"/>
  <c r="F45" i="14"/>
  <c r="AK45" i="14"/>
  <c r="AC45" i="14"/>
  <c r="U45" i="14"/>
  <c r="M45" i="14"/>
  <c r="E45" i="14"/>
  <c r="F61" i="17"/>
  <c r="AL20" i="14"/>
  <c r="R20" i="14"/>
  <c r="AG20" i="14"/>
  <c r="J20" i="14"/>
  <c r="Y20" i="14"/>
  <c r="C20" i="14"/>
  <c r="S20" i="14"/>
  <c r="V20" i="14"/>
  <c r="AK20" i="14"/>
  <c r="O20" i="14"/>
  <c r="AE20" i="14"/>
  <c r="I20" i="14"/>
  <c r="X20" i="14"/>
  <c r="AH20" i="14"/>
  <c r="K20" i="14"/>
  <c r="Z20" i="14"/>
  <c r="E20" i="14"/>
  <c r="T20" i="14"/>
  <c r="AI20" i="14"/>
  <c r="M20" i="14"/>
  <c r="AB20" i="14"/>
  <c r="F20" i="14"/>
  <c r="U20" i="14"/>
  <c r="AJ20" i="14"/>
  <c r="N20" i="14"/>
  <c r="AD20" i="14"/>
  <c r="G20" i="14"/>
  <c r="AH29" i="14"/>
  <c r="AD29" i="14"/>
  <c r="Z29" i="14"/>
  <c r="U29" i="14"/>
  <c r="Q29" i="14"/>
  <c r="L29" i="14"/>
  <c r="H29" i="14"/>
  <c r="C29" i="14"/>
  <c r="AL29" i="14"/>
  <c r="AG29" i="14"/>
  <c r="AC29" i="14"/>
  <c r="Y29" i="14"/>
  <c r="T29" i="14"/>
  <c r="P29" i="14"/>
  <c r="K29" i="14"/>
  <c r="G29" i="14"/>
  <c r="AK29" i="14"/>
  <c r="AF29" i="14"/>
  <c r="AB29" i="14"/>
  <c r="W29" i="14"/>
  <c r="S29" i="14"/>
  <c r="O29" i="14"/>
  <c r="J29" i="14"/>
  <c r="F29" i="14"/>
  <c r="AJ29" i="14"/>
  <c r="AE29" i="14"/>
  <c r="AA29" i="14"/>
  <c r="V29" i="14"/>
  <c r="R29" i="14"/>
  <c r="N29" i="14"/>
  <c r="E29" i="14"/>
  <c r="D51" i="18"/>
  <c r="G9" i="6" s="1"/>
  <c r="I29" i="14"/>
  <c r="AH24" i="14"/>
  <c r="AD24" i="14"/>
  <c r="Y24" i="14"/>
  <c r="S24" i="14"/>
  <c r="L24" i="14"/>
  <c r="H24" i="14"/>
  <c r="D24" i="14"/>
  <c r="AL24" i="14"/>
  <c r="AG24" i="14"/>
  <c r="AC24" i="14"/>
  <c r="X24" i="14"/>
  <c r="R24" i="14"/>
  <c r="K24" i="14"/>
  <c r="G24" i="14"/>
  <c r="C24" i="14"/>
  <c r="AK24" i="14"/>
  <c r="AF24" i="14"/>
  <c r="AB24" i="14"/>
  <c r="V24" i="14"/>
  <c r="P24" i="14"/>
  <c r="J24" i="14"/>
  <c r="F24" i="14"/>
  <c r="AE24" i="14"/>
  <c r="I24" i="14"/>
  <c r="Z24" i="14"/>
  <c r="E24" i="14"/>
  <c r="T24" i="14"/>
  <c r="AJ24" i="14"/>
  <c r="M24" i="14"/>
  <c r="AL43" i="14"/>
  <c r="AH43" i="14"/>
  <c r="AD43" i="14"/>
  <c r="Z43" i="14"/>
  <c r="V43" i="14"/>
  <c r="R43" i="14"/>
  <c r="N43" i="14"/>
  <c r="J43" i="14"/>
  <c r="F43" i="14"/>
  <c r="AK43" i="14"/>
  <c r="AG43" i="14"/>
  <c r="AC43" i="14"/>
  <c r="Y43" i="14"/>
  <c r="U43" i="14"/>
  <c r="Q43" i="14"/>
  <c r="M43" i="14"/>
  <c r="I43" i="14"/>
  <c r="E43" i="14"/>
  <c r="AJ43" i="14"/>
  <c r="AB43" i="14"/>
  <c r="T43" i="14"/>
  <c r="L43" i="14"/>
  <c r="D43" i="14"/>
  <c r="AI43" i="14"/>
  <c r="AA43" i="14"/>
  <c r="S43" i="14"/>
  <c r="K43" i="14"/>
  <c r="C43" i="14"/>
  <c r="AF43" i="14"/>
  <c r="X43" i="14"/>
  <c r="P43" i="14"/>
  <c r="H43" i="14"/>
  <c r="AE43" i="14"/>
  <c r="W43" i="14"/>
  <c r="O43" i="14"/>
  <c r="G43" i="14"/>
  <c r="E66" i="15"/>
  <c r="H6" i="6" s="1"/>
  <c r="AI21" i="14"/>
  <c r="AE21" i="14"/>
  <c r="Z21" i="14"/>
  <c r="V21" i="14"/>
  <c r="O21" i="14"/>
  <c r="K21" i="14"/>
  <c r="E21" i="14"/>
  <c r="AH21" i="14"/>
  <c r="AD21" i="14"/>
  <c r="Y21" i="14"/>
  <c r="S21" i="14"/>
  <c r="N21" i="14"/>
  <c r="H21" i="14"/>
  <c r="D21" i="14"/>
  <c r="AK21" i="14"/>
  <c r="AG21" i="14"/>
  <c r="AB21" i="14"/>
  <c r="X21" i="14"/>
  <c r="R21" i="14"/>
  <c r="M21" i="14"/>
  <c r="G21" i="14"/>
  <c r="C21" i="14"/>
  <c r="AJ21" i="14"/>
  <c r="AF21" i="14"/>
  <c r="AA21" i="14"/>
  <c r="W21" i="14"/>
  <c r="P21" i="14"/>
  <c r="L21" i="14"/>
  <c r="F21" i="14"/>
  <c r="AK7" i="14"/>
  <c r="AF7" i="14"/>
  <c r="AB7" i="14"/>
  <c r="U7" i="14"/>
  <c r="Q7" i="14"/>
  <c r="M7" i="14"/>
  <c r="I7" i="14"/>
  <c r="D7" i="14"/>
  <c r="AJ7" i="14"/>
  <c r="AE7" i="14"/>
  <c r="AA7" i="14"/>
  <c r="T7" i="14"/>
  <c r="P7" i="14"/>
  <c r="L7" i="14"/>
  <c r="H7" i="14"/>
  <c r="C7" i="14"/>
  <c r="AH7" i="14"/>
  <c r="AD7" i="14"/>
  <c r="Z7" i="14"/>
  <c r="S7" i="14"/>
  <c r="O7" i="14"/>
  <c r="K7" i="14"/>
  <c r="G7" i="14"/>
  <c r="AG7" i="14"/>
  <c r="AC7" i="14"/>
  <c r="V7" i="14"/>
  <c r="R7" i="14"/>
  <c r="N7" i="14"/>
  <c r="J7" i="14"/>
  <c r="F7" i="14"/>
  <c r="D66" i="1"/>
  <c r="G5" i="6" s="1"/>
  <c r="E66" i="1"/>
  <c r="H5" i="6" s="1"/>
  <c r="AL19" i="14"/>
  <c r="AF19" i="14"/>
  <c r="AA19" i="14"/>
  <c r="W19" i="14"/>
  <c r="S19" i="14"/>
  <c r="M19" i="14"/>
  <c r="I19" i="14"/>
  <c r="E19" i="14"/>
  <c r="AK19" i="14"/>
  <c r="AD19" i="14"/>
  <c r="Z19" i="14"/>
  <c r="V19" i="14"/>
  <c r="R19" i="14"/>
  <c r="L19" i="14"/>
  <c r="H19" i="14"/>
  <c r="D19" i="14"/>
  <c r="D47" i="16"/>
  <c r="G7" i="6" s="1"/>
  <c r="AI19" i="14"/>
  <c r="AC19" i="14"/>
  <c r="Y19" i="14"/>
  <c r="U19" i="14"/>
  <c r="O19" i="14"/>
  <c r="K19" i="14"/>
  <c r="G19" i="14"/>
  <c r="C19" i="14"/>
  <c r="AH19" i="14"/>
  <c r="AB19" i="14"/>
  <c r="X19" i="14"/>
  <c r="T19" i="14"/>
  <c r="N19" i="14"/>
  <c r="J19" i="14"/>
  <c r="F19" i="14"/>
  <c r="F47" i="16"/>
  <c r="JT23" i="14"/>
  <c r="JP23" i="14"/>
  <c r="JL23" i="14"/>
  <c r="JH23" i="14"/>
  <c r="JC23" i="14"/>
  <c r="IY23" i="14"/>
  <c r="IU23" i="14"/>
  <c r="IQ23" i="14"/>
  <c r="IM23" i="14"/>
  <c r="II23" i="14"/>
  <c r="ID23" i="14"/>
  <c r="HZ23" i="14"/>
  <c r="HV23" i="14"/>
  <c r="HQ23" i="14"/>
  <c r="HM23" i="14"/>
  <c r="HI23" i="14"/>
  <c r="HE23" i="14"/>
  <c r="HA23" i="14"/>
  <c r="GW23" i="14"/>
  <c r="GS23" i="14"/>
  <c r="GO23" i="14"/>
  <c r="GK23" i="14"/>
  <c r="GG23" i="14"/>
  <c r="GC23" i="14"/>
  <c r="FY23" i="14"/>
  <c r="FU23" i="14"/>
  <c r="FQ23" i="14"/>
  <c r="FM23" i="14"/>
  <c r="FI23" i="14"/>
  <c r="FE23" i="14"/>
  <c r="FA23" i="14"/>
  <c r="EW23" i="14"/>
  <c r="ES23" i="14"/>
  <c r="EO23" i="14"/>
  <c r="EK23" i="14"/>
  <c r="ED23" i="14"/>
  <c r="DZ23" i="14"/>
  <c r="DT23" i="14"/>
  <c r="DP23" i="14"/>
  <c r="DK23" i="14"/>
  <c r="DG23" i="14"/>
  <c r="DC23" i="14"/>
  <c r="CY23" i="14"/>
  <c r="CU23" i="14"/>
  <c r="CP23" i="14"/>
  <c r="CL23" i="14"/>
  <c r="CH23" i="14"/>
  <c r="CD23" i="14"/>
  <c r="BY23" i="14"/>
  <c r="BT23" i="14"/>
  <c r="BP23" i="14"/>
  <c r="BJ23" i="14"/>
  <c r="BF23" i="14"/>
  <c r="BB23" i="14"/>
  <c r="AX23" i="14"/>
  <c r="AS23" i="14"/>
  <c r="JR23" i="14"/>
  <c r="JN23" i="14"/>
  <c r="JJ23" i="14"/>
  <c r="JF23" i="14"/>
  <c r="JA23" i="14"/>
  <c r="IW23" i="14"/>
  <c r="IS23" i="14"/>
  <c r="IO23" i="14"/>
  <c r="IK23" i="14"/>
  <c r="IG23" i="14"/>
  <c r="IB23" i="14"/>
  <c r="HX23" i="14"/>
  <c r="HT23" i="14"/>
  <c r="HO23" i="14"/>
  <c r="HK23" i="14"/>
  <c r="HG23" i="14"/>
  <c r="HC23" i="14"/>
  <c r="GY23" i="14"/>
  <c r="GU23" i="14"/>
  <c r="GQ23" i="14"/>
  <c r="GM23" i="14"/>
  <c r="GI23" i="14"/>
  <c r="GE23" i="14"/>
  <c r="GA23" i="14"/>
  <c r="FW23" i="14"/>
  <c r="FS23" i="14"/>
  <c r="FO23" i="14"/>
  <c r="FK23" i="14"/>
  <c r="FG23" i="14"/>
  <c r="FC23" i="14"/>
  <c r="EY23" i="14"/>
  <c r="EU23" i="14"/>
  <c r="EQ23" i="14"/>
  <c r="EM23" i="14"/>
  <c r="EH23" i="14"/>
  <c r="EB23" i="14"/>
  <c r="DW23" i="14"/>
  <c r="DR23" i="14"/>
  <c r="DN23" i="14"/>
  <c r="DI23" i="14"/>
  <c r="DE23" i="14"/>
  <c r="DA23" i="14"/>
  <c r="CW23" i="14"/>
  <c r="CR23" i="14"/>
  <c r="CN23" i="14"/>
  <c r="CJ23" i="14"/>
  <c r="CF23" i="14"/>
  <c r="CA23" i="14"/>
  <c r="BV23" i="14"/>
  <c r="BR23" i="14"/>
  <c r="BL23" i="14"/>
  <c r="BH23" i="14"/>
  <c r="BD23" i="14"/>
  <c r="AZ23" i="14"/>
  <c r="AU23" i="14"/>
  <c r="AP23" i="14"/>
  <c r="JQ23" i="14"/>
  <c r="JI23" i="14"/>
  <c r="IZ23" i="14"/>
  <c r="IR23" i="14"/>
  <c r="IJ23" i="14"/>
  <c r="IA23" i="14"/>
  <c r="HS23" i="14"/>
  <c r="HJ23" i="14"/>
  <c r="HB23" i="14"/>
  <c r="GT23" i="14"/>
  <c r="GL23" i="14"/>
  <c r="GD23" i="14"/>
  <c r="FV23" i="14"/>
  <c r="FN23" i="14"/>
  <c r="FF23" i="14"/>
  <c r="EX23" i="14"/>
  <c r="EP23" i="14"/>
  <c r="EF23" i="14"/>
  <c r="DU23" i="14"/>
  <c r="DL23" i="14"/>
  <c r="DD23" i="14"/>
  <c r="CV23" i="14"/>
  <c r="CM23" i="14"/>
  <c r="CE23" i="14"/>
  <c r="BU23" i="14"/>
  <c r="BK23" i="14"/>
  <c r="BC23" i="14"/>
  <c r="AT23" i="14"/>
  <c r="AL23" i="14"/>
  <c r="AG23" i="14"/>
  <c r="AB23" i="14"/>
  <c r="X23" i="14"/>
  <c r="T23" i="14"/>
  <c r="P23" i="14"/>
  <c r="K23" i="14"/>
  <c r="G23" i="14"/>
  <c r="C23" i="14"/>
  <c r="JO23" i="14"/>
  <c r="JG23" i="14"/>
  <c r="IX23" i="14"/>
  <c r="IP23" i="14"/>
  <c r="IH23" i="14"/>
  <c r="HY23" i="14"/>
  <c r="HP23" i="14"/>
  <c r="HH23" i="14"/>
  <c r="GZ23" i="14"/>
  <c r="GR23" i="14"/>
  <c r="GJ23" i="14"/>
  <c r="GB23" i="14"/>
  <c r="FT23" i="14"/>
  <c r="FL23" i="14"/>
  <c r="FD23" i="14"/>
  <c r="EV23" i="14"/>
  <c r="EN23" i="14"/>
  <c r="EC23" i="14"/>
  <c r="DS23" i="14"/>
  <c r="DJ23" i="14"/>
  <c r="DB23" i="14"/>
  <c r="CS23" i="14"/>
  <c r="CK23" i="14"/>
  <c r="CC23" i="14"/>
  <c r="BS23" i="14"/>
  <c r="BI23" i="14"/>
  <c r="BA23" i="14"/>
  <c r="AQ23" i="14"/>
  <c r="AK23" i="14"/>
  <c r="AE23" i="14"/>
  <c r="AA23" i="14"/>
  <c r="W23" i="14"/>
  <c r="S23" i="14"/>
  <c r="O23" i="14"/>
  <c r="J23" i="14"/>
  <c r="F23" i="14"/>
  <c r="D61" i="17"/>
  <c r="G8" i="6" s="1"/>
  <c r="JU23" i="14"/>
  <c r="JM23" i="14"/>
  <c r="JD23" i="14"/>
  <c r="IV23" i="14"/>
  <c r="IN23" i="14"/>
  <c r="IE23" i="14"/>
  <c r="HW23" i="14"/>
  <c r="HN23" i="14"/>
  <c r="HF23" i="14"/>
  <c r="GX23" i="14"/>
  <c r="GP23" i="14"/>
  <c r="GH23" i="14"/>
  <c r="FZ23" i="14"/>
  <c r="FR23" i="14"/>
  <c r="FJ23" i="14"/>
  <c r="FB23" i="14"/>
  <c r="ET23" i="14"/>
  <c r="EL23" i="14"/>
  <c r="EA23" i="14"/>
  <c r="DQ23" i="14"/>
  <c r="DH23" i="14"/>
  <c r="CZ23" i="14"/>
  <c r="CQ23" i="14"/>
  <c r="CI23" i="14"/>
  <c r="BZ23" i="14"/>
  <c r="BQ23" i="14"/>
  <c r="BG23" i="14"/>
  <c r="AY23" i="14"/>
  <c r="AO23" i="14"/>
  <c r="AJ23" i="14"/>
  <c r="AD23" i="14"/>
  <c r="Z23" i="14"/>
  <c r="V23" i="14"/>
  <c r="R23" i="14"/>
  <c r="M23" i="14"/>
  <c r="I23" i="14"/>
  <c r="E23" i="14"/>
  <c r="JS23" i="14"/>
  <c r="JK23" i="14"/>
  <c r="JB23" i="14"/>
  <c r="IT23" i="14"/>
  <c r="IL23" i="14"/>
  <c r="IC23" i="14"/>
  <c r="HU23" i="14"/>
  <c r="HL23" i="14"/>
  <c r="HD23" i="14"/>
  <c r="GV23" i="14"/>
  <c r="GN23" i="14"/>
  <c r="GF23" i="14"/>
  <c r="FX23" i="14"/>
  <c r="FP23" i="14"/>
  <c r="FH23" i="14"/>
  <c r="EZ23" i="14"/>
  <c r="ER23" i="14"/>
  <c r="EI23" i="14"/>
  <c r="DY23" i="14"/>
  <c r="DO23" i="14"/>
  <c r="DF23" i="14"/>
  <c r="CX23" i="14"/>
  <c r="CO23" i="14"/>
  <c r="CG23" i="14"/>
  <c r="BX23" i="14"/>
  <c r="BN23" i="14"/>
  <c r="BE23" i="14"/>
  <c r="AV23" i="14"/>
  <c r="AN23" i="14"/>
  <c r="AI23" i="14"/>
  <c r="AC23" i="14"/>
  <c r="Y23" i="14"/>
  <c r="U23" i="14"/>
  <c r="Q23" i="14"/>
  <c r="L23" i="14"/>
  <c r="H23" i="14"/>
  <c r="D23" i="14"/>
  <c r="AI46" i="14"/>
  <c r="AE46" i="14"/>
  <c r="AA46" i="14"/>
  <c r="W46" i="14"/>
  <c r="S46" i="14"/>
  <c r="O46" i="14"/>
  <c r="K46" i="14"/>
  <c r="G46" i="14"/>
  <c r="C46" i="14"/>
  <c r="AL46" i="14"/>
  <c r="AH46" i="14"/>
  <c r="AD46" i="14"/>
  <c r="Z46" i="14"/>
  <c r="V46" i="14"/>
  <c r="R46" i="14"/>
  <c r="N46" i="14"/>
  <c r="J46" i="14"/>
  <c r="F46" i="14"/>
  <c r="AK46" i="14"/>
  <c r="AC46" i="14"/>
  <c r="U46" i="14"/>
  <c r="M46" i="14"/>
  <c r="E46" i="14"/>
  <c r="AJ46" i="14"/>
  <c r="AB46" i="14"/>
  <c r="T46" i="14"/>
  <c r="L46" i="14"/>
  <c r="D46" i="14"/>
  <c r="AG46" i="14"/>
  <c r="Y46" i="14"/>
  <c r="Q46" i="14"/>
  <c r="I46" i="14"/>
  <c r="AF46" i="14"/>
  <c r="X46" i="14"/>
  <c r="P46" i="14"/>
  <c r="H46" i="14"/>
  <c r="AJ41" i="14"/>
  <c r="AF41" i="14"/>
  <c r="AB41" i="14"/>
  <c r="X41" i="14"/>
  <c r="T41" i="14"/>
  <c r="P41" i="14"/>
  <c r="L41" i="14"/>
  <c r="G41" i="14"/>
  <c r="C41" i="14"/>
  <c r="AI41" i="14"/>
  <c r="AE41" i="14"/>
  <c r="AA41" i="14"/>
  <c r="W41" i="14"/>
  <c r="S41" i="14"/>
  <c r="O41" i="14"/>
  <c r="K41" i="14"/>
  <c r="F41" i="14"/>
  <c r="AL41" i="14"/>
  <c r="AD41" i="14"/>
  <c r="V41" i="14"/>
  <c r="N41" i="14"/>
  <c r="E41" i="14"/>
  <c r="AK41" i="14"/>
  <c r="AC41" i="14"/>
  <c r="U41" i="14"/>
  <c r="M41" i="14"/>
  <c r="D41" i="14"/>
  <c r="AH41" i="14"/>
  <c r="Z41" i="14"/>
  <c r="R41" i="14"/>
  <c r="J41" i="14"/>
  <c r="AG41" i="14"/>
  <c r="Y41" i="14"/>
  <c r="Q41" i="14"/>
  <c r="I41" i="14"/>
  <c r="D96" i="20"/>
  <c r="G11" i="6" s="1"/>
  <c r="AG31" i="14"/>
  <c r="Q31" i="14"/>
  <c r="X31" i="14"/>
  <c r="D31" i="14"/>
  <c r="R31" i="14"/>
  <c r="AF31" i="14"/>
  <c r="J31" i="14"/>
  <c r="Z31" i="14"/>
  <c r="E31" i="14"/>
  <c r="AL31" i="14"/>
  <c r="U31" i="14"/>
  <c r="AD31" i="14"/>
  <c r="H31" i="14"/>
  <c r="W31" i="14"/>
  <c r="C31" i="14"/>
  <c r="P31" i="14"/>
  <c r="AE31" i="14"/>
  <c r="I31" i="14"/>
  <c r="AC31" i="14"/>
  <c r="M31" i="14"/>
  <c r="S31" i="14"/>
  <c r="AH31" i="14"/>
  <c r="K31" i="14"/>
  <c r="AA31" i="14"/>
  <c r="F31" i="14"/>
  <c r="T31" i="14"/>
  <c r="Y31" i="14"/>
  <c r="AI31" i="14"/>
  <c r="N31" i="14"/>
  <c r="AB31" i="14"/>
  <c r="G31" i="14"/>
  <c r="V31" i="14"/>
  <c r="AJ31" i="14"/>
  <c r="O31" i="14"/>
  <c r="E51" i="18"/>
  <c r="H9" i="6" s="1"/>
  <c r="F66" i="15"/>
  <c r="AL8" i="14"/>
  <c r="AC8" i="14"/>
  <c r="V8" i="14"/>
  <c r="Q8" i="14"/>
  <c r="I8" i="14"/>
  <c r="E8" i="14"/>
  <c r="AJ8" i="14"/>
  <c r="AB8" i="14"/>
  <c r="T8" i="14"/>
  <c r="P8" i="14"/>
  <c r="H8" i="14"/>
  <c r="D8" i="14"/>
  <c r="AG8" i="14"/>
  <c r="AA8" i="14"/>
  <c r="S8" i="14"/>
  <c r="M8" i="14"/>
  <c r="G8" i="14"/>
  <c r="C8" i="14"/>
  <c r="AF8" i="14"/>
  <c r="Y8" i="14"/>
  <c r="R8" i="14"/>
  <c r="K8" i="14"/>
  <c r="F8" i="14"/>
  <c r="E47" i="16"/>
  <c r="H7" i="6" s="1"/>
  <c r="AJ15" i="14"/>
  <c r="AE15" i="14"/>
  <c r="Z15" i="14"/>
  <c r="S15" i="14"/>
  <c r="O15" i="14"/>
  <c r="K15" i="14"/>
  <c r="F15" i="14"/>
  <c r="AI15" i="14"/>
  <c r="AC15" i="14"/>
  <c r="V15" i="14"/>
  <c r="R15" i="14"/>
  <c r="N15" i="14"/>
  <c r="J15" i="14"/>
  <c r="E15" i="14"/>
  <c r="AL15" i="14"/>
  <c r="AH15" i="14"/>
  <c r="AB15" i="14"/>
  <c r="U15" i="14"/>
  <c r="Q15" i="14"/>
  <c r="M15" i="14"/>
  <c r="I15" i="14"/>
  <c r="D15" i="14"/>
  <c r="AK15" i="14"/>
  <c r="AG15" i="14"/>
  <c r="AA15" i="14"/>
  <c r="T15" i="14"/>
  <c r="P15" i="14"/>
  <c r="L15" i="14"/>
  <c r="H15" i="14"/>
  <c r="C15" i="14"/>
  <c r="F96" i="20"/>
  <c r="E61" i="17"/>
  <c r="H8" i="6" s="1"/>
  <c r="AL37" i="14"/>
  <c r="AH37" i="14"/>
  <c r="AD37" i="14"/>
  <c r="Z37" i="14"/>
  <c r="V37" i="14"/>
  <c r="R37" i="14"/>
  <c r="N37" i="14"/>
  <c r="J37" i="14"/>
  <c r="E37" i="14"/>
  <c r="AK37" i="14"/>
  <c r="AG37" i="14"/>
  <c r="AC37" i="14"/>
  <c r="Y37" i="14"/>
  <c r="U37" i="14"/>
  <c r="Q37" i="14"/>
  <c r="M37" i="14"/>
  <c r="H37" i="14"/>
  <c r="D37" i="14"/>
  <c r="AJ37" i="14"/>
  <c r="AB37" i="14"/>
  <c r="T37" i="14"/>
  <c r="L37" i="14"/>
  <c r="C37" i="14"/>
  <c r="AI37" i="14"/>
  <c r="AA37" i="14"/>
  <c r="S37" i="14"/>
  <c r="K37" i="14"/>
  <c r="AF37" i="14"/>
  <c r="X37" i="14"/>
  <c r="P37" i="14"/>
  <c r="G37" i="14"/>
  <c r="AE37" i="14"/>
  <c r="W37" i="14"/>
  <c r="O37" i="14"/>
  <c r="F37" i="14"/>
  <c r="E54" i="19"/>
  <c r="H10" i="6" s="1"/>
  <c r="F66" i="1"/>
  <c r="AK44" i="14"/>
  <c r="AG44" i="14"/>
  <c r="AC44" i="14"/>
  <c r="Y44" i="14"/>
  <c r="U44" i="14"/>
  <c r="Q44" i="14"/>
  <c r="M44" i="14"/>
  <c r="I44" i="14"/>
  <c r="E44" i="14"/>
  <c r="AJ44" i="14"/>
  <c r="AF44" i="14"/>
  <c r="AB44" i="14"/>
  <c r="X44" i="14"/>
  <c r="T44" i="14"/>
  <c r="P44" i="14"/>
  <c r="L44" i="14"/>
  <c r="H44" i="14"/>
  <c r="D44" i="14"/>
  <c r="AE44" i="14"/>
  <c r="W44" i="14"/>
  <c r="O44" i="14"/>
  <c r="G44" i="14"/>
  <c r="AL44" i="14"/>
  <c r="AD44" i="14"/>
  <c r="V44" i="14"/>
  <c r="N44" i="14"/>
  <c r="F44" i="14"/>
  <c r="AI44" i="14"/>
  <c r="AA44" i="14"/>
  <c r="S44" i="14"/>
  <c r="K44" i="14"/>
  <c r="C44" i="14"/>
  <c r="AH44" i="14"/>
  <c r="Z44" i="14"/>
  <c r="R44" i="14"/>
  <c r="J44" i="14"/>
  <c r="AL36" i="14"/>
  <c r="AH36" i="14"/>
  <c r="AD36" i="14"/>
  <c r="Z36" i="14"/>
  <c r="U36" i="14"/>
  <c r="Q36" i="14"/>
  <c r="AK36" i="14"/>
  <c r="AG36" i="14"/>
  <c r="AC36" i="14"/>
  <c r="Y36" i="14"/>
  <c r="T36" i="14"/>
  <c r="P36" i="14"/>
  <c r="L36" i="14"/>
  <c r="H36" i="14"/>
  <c r="D36" i="14"/>
  <c r="AF36" i="14"/>
  <c r="X36" i="14"/>
  <c r="O36" i="14"/>
  <c r="J36" i="14"/>
  <c r="E36" i="14"/>
  <c r="AE36" i="14"/>
  <c r="V36" i="14"/>
  <c r="N36" i="14"/>
  <c r="I36" i="14"/>
  <c r="C36" i="14"/>
  <c r="AJ36" i="14"/>
  <c r="AB36" i="14"/>
  <c r="S36" i="14"/>
  <c r="M36" i="14"/>
  <c r="G36" i="14"/>
  <c r="AI36" i="14"/>
  <c r="AA36" i="14"/>
  <c r="R36" i="14"/>
  <c r="K36" i="14"/>
  <c r="F36" i="14"/>
  <c r="AL25" i="14"/>
  <c r="AH25" i="14"/>
  <c r="AC25" i="14"/>
  <c r="Y25" i="14"/>
  <c r="U25" i="14"/>
  <c r="Q25" i="14"/>
  <c r="L25" i="14"/>
  <c r="G25" i="14"/>
  <c r="AK25" i="14"/>
  <c r="AG25" i="14"/>
  <c r="AB25" i="14"/>
  <c r="X25" i="14"/>
  <c r="T25" i="14"/>
  <c r="O25" i="14"/>
  <c r="K25" i="14"/>
  <c r="F25" i="14"/>
  <c r="AJ25" i="14"/>
  <c r="AF25" i="14"/>
  <c r="AA25" i="14"/>
  <c r="W25" i="14"/>
  <c r="S25" i="14"/>
  <c r="N25" i="14"/>
  <c r="J25" i="14"/>
  <c r="D25" i="14"/>
  <c r="AD25" i="14"/>
  <c r="M25" i="14"/>
  <c r="Z25" i="14"/>
  <c r="I25" i="14"/>
  <c r="V25" i="14"/>
  <c r="C25" i="14"/>
  <c r="AI25" i="14"/>
  <c r="R25" i="14"/>
  <c r="E96" i="20"/>
  <c r="H11" i="6" s="1"/>
  <c r="B129" i="25"/>
  <c r="C130" i="25"/>
  <c r="C184" i="25"/>
  <c r="B183" i="25"/>
  <c r="B192" i="25"/>
  <c r="C193" i="25"/>
  <c r="B90" i="25"/>
  <c r="C91" i="25"/>
  <c r="B173" i="25"/>
  <c r="C174" i="25"/>
  <c r="B280" i="25"/>
  <c r="C281" i="25"/>
  <c r="B72" i="25"/>
  <c r="C73" i="25"/>
  <c r="B152" i="25"/>
  <c r="C153" i="25"/>
  <c r="B211" i="25"/>
  <c r="C212" i="25"/>
  <c r="C162" i="25"/>
  <c r="B161" i="25"/>
  <c r="B36" i="25"/>
  <c r="C37" i="25"/>
  <c r="B109" i="25"/>
  <c r="C110" i="25"/>
  <c r="C272" i="25"/>
  <c r="B271" i="25"/>
  <c r="D68" i="1"/>
  <c r="D56" i="19"/>
  <c r="A63" i="1"/>
  <c r="A64" i="1" s="1"/>
  <c r="A65" i="1" s="1"/>
  <c r="B244" i="25"/>
  <c r="C245" i="25"/>
  <c r="B54" i="25"/>
  <c r="C55" i="25"/>
  <c r="B262" i="25"/>
  <c r="C263" i="25"/>
  <c r="C102" i="25"/>
  <c r="B100" i="25"/>
  <c r="C101" i="25"/>
  <c r="B101" i="25" s="1"/>
  <c r="D98" i="20"/>
  <c r="B81" i="25"/>
  <c r="C82" i="25"/>
  <c r="B63" i="25"/>
  <c r="C64" i="25"/>
  <c r="B26" i="25"/>
  <c r="C27" i="25"/>
  <c r="C7" i="25"/>
  <c r="B6" i="25"/>
  <c r="D53" i="18"/>
  <c r="B253" i="25"/>
  <c r="C254" i="25"/>
  <c r="D68" i="15"/>
  <c r="A45" i="16"/>
  <c r="A46" i="16" s="1"/>
  <c r="B120" i="25"/>
  <c r="C121" i="25"/>
  <c r="B148" i="25"/>
  <c r="C149" i="25"/>
  <c r="B221" i="25"/>
  <c r="C222" i="25"/>
  <c r="B138" i="25"/>
  <c r="C139" i="25"/>
  <c r="B202" i="25"/>
  <c r="C203" i="25"/>
  <c r="C45" i="25"/>
  <c r="B44" i="25"/>
  <c r="B139" i="25" l="1"/>
  <c r="C140" i="25"/>
  <c r="B140" i="25" s="1"/>
  <c r="C141" i="25"/>
  <c r="B149" i="25"/>
  <c r="C150" i="25"/>
  <c r="B27" i="25"/>
  <c r="C28" i="25"/>
  <c r="C83" i="25"/>
  <c r="B82" i="25"/>
  <c r="C56" i="25"/>
  <c r="B55" i="25"/>
  <c r="B272" i="25"/>
  <c r="C273" i="25"/>
  <c r="G13" i="6"/>
  <c r="B45" i="25"/>
  <c r="C46" i="25"/>
  <c r="D49" i="16"/>
  <c r="B102" i="25"/>
  <c r="C103" i="25"/>
  <c r="C111" i="25"/>
  <c r="B110" i="25"/>
  <c r="B153" i="25"/>
  <c r="C154" i="25"/>
  <c r="C282" i="25"/>
  <c r="B281" i="25"/>
  <c r="B91" i="25"/>
  <c r="C92" i="25"/>
  <c r="B203" i="25"/>
  <c r="C204" i="25"/>
  <c r="C233" i="25"/>
  <c r="C223" i="25"/>
  <c r="B222" i="25"/>
  <c r="B121" i="25"/>
  <c r="C122" i="25"/>
  <c r="C65" i="25"/>
  <c r="B64" i="25"/>
  <c r="C264" i="25"/>
  <c r="B263" i="25"/>
  <c r="C246" i="25"/>
  <c r="B245" i="25"/>
  <c r="B162" i="25"/>
  <c r="C163" i="25"/>
  <c r="B184" i="25"/>
  <c r="C185" i="25"/>
  <c r="C255" i="25"/>
  <c r="B254" i="25"/>
  <c r="B7" i="25"/>
  <c r="C8" i="25"/>
  <c r="C20" i="25"/>
  <c r="C38" i="25"/>
  <c r="B37" i="25"/>
  <c r="B212" i="25"/>
  <c r="C213" i="25"/>
  <c r="C74" i="25"/>
  <c r="B73" i="25"/>
  <c r="C175" i="25"/>
  <c r="B174" i="25"/>
  <c r="B193" i="25"/>
  <c r="C194" i="25"/>
  <c r="B130" i="25"/>
  <c r="C131" i="25"/>
  <c r="H13" i="6"/>
  <c r="B175" i="25" l="1"/>
  <c r="C176" i="25"/>
  <c r="B8" i="25"/>
  <c r="C9" i="25"/>
  <c r="C186" i="25"/>
  <c r="B185" i="25"/>
  <c r="B282" i="25"/>
  <c r="C289" i="25"/>
  <c r="C283" i="25"/>
  <c r="B111" i="25"/>
  <c r="C112" i="25"/>
  <c r="C47" i="25"/>
  <c r="B46" i="25"/>
  <c r="B83" i="25"/>
  <c r="C84" i="25"/>
  <c r="B194" i="25"/>
  <c r="C195" i="25"/>
  <c r="B246" i="25"/>
  <c r="C247" i="25"/>
  <c r="B65" i="25"/>
  <c r="C66" i="25"/>
  <c r="B223" i="25"/>
  <c r="C224" i="25"/>
  <c r="B92" i="25"/>
  <c r="C93" i="25"/>
  <c r="B154" i="25"/>
  <c r="C155" i="25"/>
  <c r="C104" i="25"/>
  <c r="B103" i="25"/>
  <c r="B28" i="25"/>
  <c r="C29" i="25"/>
  <c r="B141" i="25"/>
  <c r="C142" i="25"/>
  <c r="B74" i="25"/>
  <c r="C75" i="25"/>
  <c r="B38" i="25"/>
  <c r="C39" i="25"/>
  <c r="C166" i="25"/>
  <c r="C164" i="25"/>
  <c r="B163" i="25"/>
  <c r="B122" i="25"/>
  <c r="C123" i="25"/>
  <c r="B233" i="25"/>
  <c r="C234" i="25"/>
  <c r="B56" i="25"/>
  <c r="C57" i="25"/>
  <c r="B131" i="25"/>
  <c r="C132" i="25"/>
  <c r="B213" i="25"/>
  <c r="C214" i="25"/>
  <c r="C21" i="25"/>
  <c r="B20" i="25"/>
  <c r="B255" i="25"/>
  <c r="C256" i="25"/>
  <c r="B264" i="25"/>
  <c r="C265" i="25"/>
  <c r="B204" i="25"/>
  <c r="C205" i="25"/>
  <c r="C274" i="25"/>
  <c r="B273" i="25"/>
  <c r="C151" i="25"/>
  <c r="B151" i="25" s="1"/>
  <c r="B150" i="25"/>
  <c r="C266" i="25" l="1"/>
  <c r="B266" i="25" s="1"/>
  <c r="B265" i="25"/>
  <c r="B132" i="25"/>
  <c r="C133" i="25"/>
  <c r="B133" i="25" s="1"/>
  <c r="C239" i="25"/>
  <c r="B239" i="25" s="1"/>
  <c r="C235" i="25"/>
  <c r="B234" i="25"/>
  <c r="B104" i="25"/>
  <c r="C105" i="25"/>
  <c r="B105" i="25" s="1"/>
  <c r="B47" i="25"/>
  <c r="C48" i="25"/>
  <c r="C290" i="25"/>
  <c r="B290" i="25" s="1"/>
  <c r="B289" i="25"/>
  <c r="B9" i="25"/>
  <c r="C16" i="25"/>
  <c r="C10" i="25"/>
  <c r="C275" i="25"/>
  <c r="B275" i="25" s="1"/>
  <c r="B274" i="25"/>
  <c r="B21" i="25"/>
  <c r="C22" i="25"/>
  <c r="B22" i="25" s="1"/>
  <c r="B164" i="25"/>
  <c r="C165" i="25"/>
  <c r="B165" i="25" s="1"/>
  <c r="C76" i="25"/>
  <c r="B76" i="25" s="1"/>
  <c r="B75" i="25"/>
  <c r="B29" i="25"/>
  <c r="C30" i="25"/>
  <c r="B155" i="25"/>
  <c r="C156" i="25"/>
  <c r="B156" i="25" s="1"/>
  <c r="C225" i="25"/>
  <c r="B224" i="25"/>
  <c r="C248" i="25"/>
  <c r="B248" i="25" s="1"/>
  <c r="B247" i="25"/>
  <c r="C85" i="25"/>
  <c r="B85" i="25" s="1"/>
  <c r="B84" i="25"/>
  <c r="C113" i="25"/>
  <c r="B112" i="25"/>
  <c r="B205" i="25"/>
  <c r="C206" i="25"/>
  <c r="B206" i="25" s="1"/>
  <c r="C257" i="25"/>
  <c r="B257" i="25" s="1"/>
  <c r="B256" i="25"/>
  <c r="B214" i="25"/>
  <c r="C215" i="25"/>
  <c r="B215" i="25" s="1"/>
  <c r="C58" i="25"/>
  <c r="B58" i="25" s="1"/>
  <c r="B57" i="25"/>
  <c r="B123" i="25"/>
  <c r="C124" i="25"/>
  <c r="B124" i="25" s="1"/>
  <c r="B166" i="25"/>
  <c r="C167" i="25"/>
  <c r="C177" i="25"/>
  <c r="B177" i="25" s="1"/>
  <c r="C178" i="25"/>
  <c r="B178" i="25" s="1"/>
  <c r="B176" i="25"/>
  <c r="C40" i="25"/>
  <c r="B40" i="25" s="1"/>
  <c r="B39" i="25"/>
  <c r="B142" i="25"/>
  <c r="C143" i="25"/>
  <c r="B143" i="25" s="1"/>
  <c r="B93" i="25"/>
  <c r="C94" i="25"/>
  <c r="C67" i="25"/>
  <c r="B67" i="25" s="1"/>
  <c r="B66" i="25"/>
  <c r="B195" i="25"/>
  <c r="C196" i="25"/>
  <c r="C284" i="25"/>
  <c r="B283" i="25"/>
  <c r="B186" i="25"/>
  <c r="C187" i="25"/>
  <c r="B187" i="25" s="1"/>
  <c r="C168" i="25" l="1"/>
  <c r="B168" i="25" s="1"/>
  <c r="B167" i="25"/>
  <c r="B10" i="25"/>
  <c r="C11" i="25"/>
  <c r="B113" i="25"/>
  <c r="C114" i="25"/>
  <c r="B114" i="25" s="1"/>
  <c r="C17" i="25"/>
  <c r="C18" i="25" s="1"/>
  <c r="B16" i="25"/>
  <c r="C49" i="25"/>
  <c r="B49" i="25" s="1"/>
  <c r="B48" i="25"/>
  <c r="B284" i="25"/>
  <c r="C285" i="25"/>
  <c r="B30" i="25"/>
  <c r="C31" i="25"/>
  <c r="B31" i="25" s="1"/>
  <c r="B235" i="25"/>
  <c r="C236" i="25"/>
  <c r="B196" i="25"/>
  <c r="C197" i="25"/>
  <c r="B197" i="25" s="1"/>
  <c r="B94" i="25"/>
  <c r="C95" i="25"/>
  <c r="B95" i="25" s="1"/>
  <c r="B225" i="25"/>
  <c r="C226" i="25"/>
  <c r="C227" i="25" l="1"/>
  <c r="B226" i="25"/>
  <c r="C237" i="25"/>
  <c r="B236" i="25"/>
  <c r="C286" i="25"/>
  <c r="B285" i="25"/>
  <c r="B11" i="25"/>
  <c r="C12" i="25"/>
  <c r="C19" i="25"/>
  <c r="B19" i="25" s="1"/>
  <c r="B18" i="25"/>
  <c r="B12" i="25" l="1"/>
  <c r="C13" i="25"/>
  <c r="B237" i="25"/>
  <c r="C238" i="25"/>
  <c r="B238" i="25" s="1"/>
  <c r="B286" i="25"/>
  <c r="C287" i="25"/>
  <c r="B227" i="25"/>
  <c r="C228" i="25"/>
  <c r="C229" i="25" l="1"/>
  <c r="B228" i="25"/>
  <c r="C288" i="25"/>
  <c r="B288" i="25" s="1"/>
  <c r="B287" i="25"/>
  <c r="B13" i="25"/>
  <c r="C14" i="25"/>
  <c r="B14" i="25" l="1"/>
  <c r="C15" i="25"/>
  <c r="B15" i="25" s="1"/>
  <c r="B229" i="25"/>
  <c r="C230" i="25"/>
  <c r="C231" i="25" l="1"/>
  <c r="B230" i="25"/>
  <c r="B231" i="25" l="1"/>
  <c r="C232" i="25"/>
  <c r="B232" i="25" s="1"/>
</calcChain>
</file>

<file path=xl/sharedStrings.xml><?xml version="1.0" encoding="utf-8"?>
<sst xmlns="http://schemas.openxmlformats.org/spreadsheetml/2006/main" count="1646" uniqueCount="549">
  <si>
    <t>Partner N°</t>
  </si>
  <si>
    <t>Partner Name</t>
  </si>
  <si>
    <t>Partner Short Name</t>
  </si>
  <si>
    <t>Type of Partner</t>
  </si>
  <si>
    <t>Country</t>
  </si>
  <si>
    <t>Country Code</t>
  </si>
  <si>
    <t>Region</t>
  </si>
  <si>
    <t>Academic Sector</t>
  </si>
  <si>
    <t>PIC Number</t>
  </si>
  <si>
    <t>Université de Liége</t>
  </si>
  <si>
    <t>ULIEGE</t>
  </si>
  <si>
    <t>Beneficiary</t>
  </si>
  <si>
    <t>Belgium</t>
  </si>
  <si>
    <t>BE</t>
  </si>
  <si>
    <t>EU/AC</t>
  </si>
  <si>
    <t>Yes</t>
  </si>
  <si>
    <t>Universidad de O´Higgins</t>
  </si>
  <si>
    <t>UOH</t>
  </si>
  <si>
    <t>Third Country</t>
  </si>
  <si>
    <t>Chile</t>
  </si>
  <si>
    <t>CL</t>
  </si>
  <si>
    <t>TC</t>
  </si>
  <si>
    <t>Institut Agronomique et Vétérinaire Hassan II</t>
  </si>
  <si>
    <t>IAV</t>
  </si>
  <si>
    <t>Morocco</t>
  </si>
  <si>
    <t>MA</t>
  </si>
  <si>
    <t>Institut National de la Recherche Agronomique</t>
  </si>
  <si>
    <t>INRA</t>
  </si>
  <si>
    <t>Instituto de Recursos Naturales y Agrobiología de Sevilla</t>
  </si>
  <si>
    <t>IRNAS</t>
  </si>
  <si>
    <t>Spain</t>
  </si>
  <si>
    <t>ES</t>
  </si>
  <si>
    <t>Universita degli Studi di Firenze</t>
  </si>
  <si>
    <t>UNIFI</t>
  </si>
  <si>
    <t>Italy</t>
  </si>
  <si>
    <t>IT</t>
  </si>
  <si>
    <t>University of Chile</t>
  </si>
  <si>
    <t>UCHILE</t>
  </si>
  <si>
    <t>Luxembourg Institute of Science ad Technology</t>
  </si>
  <si>
    <t>LIST</t>
  </si>
  <si>
    <t>Luxembourg</t>
  </si>
  <si>
    <t>LU</t>
  </si>
  <si>
    <t>Agroptimize</t>
  </si>
  <si>
    <t>AGROP</t>
  </si>
  <si>
    <t>Belgique</t>
  </si>
  <si>
    <t>No</t>
  </si>
  <si>
    <t>Auravant</t>
  </si>
  <si>
    <t>AURA</t>
  </si>
  <si>
    <t>Argentine</t>
  </si>
  <si>
    <t>AR</t>
  </si>
  <si>
    <t>Initiative AAA</t>
  </si>
  <si>
    <t>IAAA</t>
  </si>
  <si>
    <t>Universita di Bologna</t>
  </si>
  <si>
    <t>UNIBO</t>
  </si>
  <si>
    <t>Institut Agro Montpellier</t>
  </si>
  <si>
    <t>IA</t>
  </si>
  <si>
    <t>France</t>
  </si>
  <si>
    <t>FR</t>
  </si>
  <si>
    <t>ID</t>
  </si>
  <si>
    <t>Name</t>
  </si>
  <si>
    <t>Institution</t>
  </si>
  <si>
    <t>Profile</t>
  </si>
  <si>
    <t>WPs to be involved</t>
  </si>
  <si>
    <t>e-mail</t>
  </si>
  <si>
    <t>Abir LEMSEFFER</t>
  </si>
  <si>
    <t>ER</t>
  </si>
  <si>
    <t>abirlemseffer@gmail.com</t>
  </si>
  <si>
    <t>Faouzi BEKKAOUI</t>
  </si>
  <si>
    <t>faouzi.bekkaoui@gmail.com</t>
  </si>
  <si>
    <t>Loubna CHAMIM</t>
  </si>
  <si>
    <t>2 , 5</t>
  </si>
  <si>
    <t>chamimloubna@gmail.com</t>
  </si>
  <si>
    <t>Mohamed AIT KADI</t>
  </si>
  <si>
    <t>5 , 6</t>
  </si>
  <si>
    <t>aitkadi.med@gmail.com</t>
  </si>
  <si>
    <t>Nezha MOUCHFI</t>
  </si>
  <si>
    <t>4 , 5</t>
  </si>
  <si>
    <t>mouchfin@gmail.com</t>
  </si>
  <si>
    <t>Riad BALAGHI</t>
  </si>
  <si>
    <t>riad.balaghi@aaainitiative.org</t>
  </si>
  <si>
    <t>BOUAZIZ Ahmed</t>
  </si>
  <si>
    <t>3 , 4</t>
  </si>
  <si>
    <t>a.bouaziz@iav.ac.ma</t>
  </si>
  <si>
    <t>Brahim Soudi</t>
  </si>
  <si>
    <t>b.soudi@iav.ac.ma</t>
  </si>
  <si>
    <t>Ehssan EL MEKNASSI YOUSSOUFI</t>
  </si>
  <si>
    <t>e.elmeknassi@iav.ac.ma</t>
  </si>
  <si>
    <t>Lahoussaine Baamal</t>
  </si>
  <si>
    <t>l.baamal@iav.ac.ma</t>
  </si>
  <si>
    <t>Mohamed Moulay Ajerame</t>
  </si>
  <si>
    <t>m.ajerame@iav.ac.ma</t>
  </si>
  <si>
    <t>Mohammed DEHHAOUI</t>
  </si>
  <si>
    <t>m.dehhaoui@iav.ac.ma</t>
  </si>
  <si>
    <t>Mouanis LAHLOU</t>
  </si>
  <si>
    <t>m.lahlou@iav.ac.ma</t>
  </si>
  <si>
    <t>Mourad Bouziani</t>
  </si>
  <si>
    <t>1 , 7</t>
  </si>
  <si>
    <t>m.bouziani@iav.ac.ma</t>
  </si>
  <si>
    <t>Nouredine Chtaina</t>
  </si>
  <si>
    <t xml:space="preserve">n.chtaina@iav.ac.ma </t>
  </si>
  <si>
    <t>Ouiam LAHLOU</t>
  </si>
  <si>
    <t>o.lahlou@iav.ac.ma</t>
  </si>
  <si>
    <t>Sanaa Zebakh</t>
  </si>
  <si>
    <t>sanaa.zebakh@yahoo.com</t>
  </si>
  <si>
    <t>Nassreddine MAATALA</t>
  </si>
  <si>
    <t>m.nassreddine@gmail.com</t>
  </si>
  <si>
    <t>Pd. D. 1</t>
  </si>
  <si>
    <t>ESR</t>
  </si>
  <si>
    <t>Ph. D. 2</t>
  </si>
  <si>
    <t>Ph. D. 3</t>
  </si>
  <si>
    <t>TTO</t>
  </si>
  <si>
    <t>MNG</t>
  </si>
  <si>
    <t>Hamid Mahyou</t>
  </si>
  <si>
    <t>INRA-M</t>
  </si>
  <si>
    <t>5, 6, 7</t>
  </si>
  <si>
    <t>mahyouh@yahoo.com</t>
  </si>
  <si>
    <t>Hassan Benaouda</t>
  </si>
  <si>
    <t>5, 7</t>
  </si>
  <si>
    <t>hbenaouda_inra@yahoo.fr</t>
  </si>
  <si>
    <t>Karim Andich</t>
  </si>
  <si>
    <t>andichkarim@gmail.com</t>
  </si>
  <si>
    <t>Khalid Khfif</t>
  </si>
  <si>
    <t>khalild3@hotmail.com</t>
  </si>
  <si>
    <t>Rachid Hadria</t>
  </si>
  <si>
    <t>r.hadria@gmail.com</t>
  </si>
  <si>
    <t>Reda Meziani</t>
  </si>
  <si>
    <t>redameziani@yahoo.fr</t>
  </si>
  <si>
    <t>Wadii Snaibi</t>
  </si>
  <si>
    <t>6, 7</t>
  </si>
  <si>
    <t>snaibi.wadii@gmail.com</t>
  </si>
  <si>
    <t>Zineb Belabess</t>
  </si>
  <si>
    <t>belabess.zineb@gmail.com</t>
  </si>
  <si>
    <t>Heike Knicker</t>
  </si>
  <si>
    <t>knicker@irnase.csic.es</t>
  </si>
  <si>
    <t>Rafael Lopez</t>
  </si>
  <si>
    <t>rafael.lopez@csic.es</t>
  </si>
  <si>
    <t>Not determined</t>
  </si>
  <si>
    <t>Jose Antonio Gonzalez Perez</t>
  </si>
  <si>
    <t>jag@irnase.csic.es</t>
  </si>
  <si>
    <t>Marta Velasco Molina</t>
  </si>
  <si>
    <t>TECH</t>
  </si>
  <si>
    <t>m.velasco@irnas.csic.es</t>
  </si>
  <si>
    <t>Jose Maria de la Rosa</t>
  </si>
  <si>
    <t>jmrosa@irnase.csic.es</t>
  </si>
  <si>
    <t>Lucien Hoffmann</t>
  </si>
  <si>
    <t>lucien.hoffmann@list.lu</t>
  </si>
  <si>
    <t>Fabian Medel</t>
  </si>
  <si>
    <t>2, 5</t>
  </si>
  <si>
    <t>fmedel@dim.uchile.cl</t>
  </si>
  <si>
    <t>Fernando Ordóñez</t>
  </si>
  <si>
    <t>fordon@dii.uchile.cl</t>
  </si>
  <si>
    <t>Gerardo Soto M.</t>
  </si>
  <si>
    <t>gerardo.soto@renare.uchile.cl</t>
  </si>
  <si>
    <t>Giorgio Castellaro G</t>
  </si>
  <si>
    <t>gicastel@uchile.cl</t>
  </si>
  <si>
    <t>Jaime Ortega</t>
  </si>
  <si>
    <t>jortega@dim.uchile.cl</t>
  </si>
  <si>
    <t>Luis Morales</t>
  </si>
  <si>
    <t>lmorales@uchile.cl</t>
  </si>
  <si>
    <t>Mauricio Galleguillos</t>
  </si>
  <si>
    <t>mgalleguillos@renare.uchile.cl</t>
  </si>
  <si>
    <t>Sebastían Ríos</t>
  </si>
  <si>
    <t>srios@dii.uchile.cl</t>
  </si>
  <si>
    <t>Director Open Beaucheff</t>
  </si>
  <si>
    <t>Ph. D. 1</t>
  </si>
  <si>
    <t>CFO CMM</t>
  </si>
  <si>
    <t>Bernard Tychon</t>
  </si>
  <si>
    <t>Bernard.Tychon@uliege.be</t>
  </si>
  <si>
    <t>Eric Feller</t>
  </si>
  <si>
    <t>e.feller@uliege.be</t>
  </si>
  <si>
    <t>Mousse El Jarroudi</t>
  </si>
  <si>
    <t>meljarroudi@uliege.be</t>
  </si>
  <si>
    <t>Joost Wellens</t>
  </si>
  <si>
    <t>Joost.Wellens@uliege.be</t>
  </si>
  <si>
    <t>Pierre Ozer</t>
  </si>
  <si>
    <t>pozer@uliege.be</t>
  </si>
  <si>
    <t>Hugues Jupsin</t>
  </si>
  <si>
    <t>h.jupsin@ulg.ac.be</t>
  </si>
  <si>
    <t>Philippe Lebailly</t>
  </si>
  <si>
    <t>philippe.lebailly@uliege.be</t>
  </si>
  <si>
    <t>Monique Carnol</t>
  </si>
  <si>
    <t>m.carnol@uliege.be</t>
  </si>
  <si>
    <t>Marie Lang</t>
  </si>
  <si>
    <t>marie.lang@uliege.be</t>
  </si>
  <si>
    <t>Denis Antoine</t>
  </si>
  <si>
    <t>Antoine.Denis@uliege.be</t>
  </si>
  <si>
    <t>TTO 1</t>
  </si>
  <si>
    <t>TTO 2</t>
  </si>
  <si>
    <t>TTO 3</t>
  </si>
  <si>
    <t>Antonio Prodi</t>
  </si>
  <si>
    <t>antonio.prodi@unibo.it</t>
  </si>
  <si>
    <t>Chiara Lanzoni</t>
  </si>
  <si>
    <t>chiara.lanzoni4@unibo.it</t>
  </si>
  <si>
    <t>Claudio Ratti</t>
  </si>
  <si>
    <t>claudio.ratti@unibo.it</t>
  </si>
  <si>
    <t>David Baldo</t>
  </si>
  <si>
    <t>david.baldo2@unibo.it</t>
  </si>
  <si>
    <t>Eleonora Cappelletti</t>
  </si>
  <si>
    <t>eleonora.cappellett5@unibo.it</t>
  </si>
  <si>
    <t>Enrico Biondi</t>
  </si>
  <si>
    <t>enrico.biondi3@unibo.it</t>
  </si>
  <si>
    <t>Maria Rita Proto</t>
  </si>
  <si>
    <t>mariarita.proto2@unibo.it</t>
  </si>
  <si>
    <t>Maria Teresa Senatore</t>
  </si>
  <si>
    <t>mariateresa.senatore@unibo.it</t>
  </si>
  <si>
    <t>Mattia Dall'Ara</t>
  </si>
  <si>
    <t>mattia.dallara5@unibo.it</t>
  </si>
  <si>
    <t>Paola Minardi</t>
  </si>
  <si>
    <t>paola.minardi@unibo.it</t>
  </si>
  <si>
    <t>Antonio Masetti</t>
  </si>
  <si>
    <t>antonio.masetti@unibo.it</t>
  </si>
  <si>
    <t>Laura Depalo</t>
  </si>
  <si>
    <t>laura.depalo@unibo.it</t>
  </si>
  <si>
    <t>Serena Magagnoli</t>
  </si>
  <si>
    <t>serena.magagnoli4@unibo.it</t>
  </si>
  <si>
    <t>Post Doc 1</t>
  </si>
  <si>
    <t>Post Doc 2</t>
  </si>
  <si>
    <t>Massimo Delbubba</t>
  </si>
  <si>
    <t>massimo.delbubba@unifi.it</t>
  </si>
  <si>
    <t>Ayoub El Ghadraoui</t>
  </si>
  <si>
    <t>ayoub.elghadraoui@unifi.it</t>
  </si>
  <si>
    <t>Claudia Rojas</t>
  </si>
  <si>
    <t>claudia.rojas@uoh.cl</t>
  </si>
  <si>
    <t>Cristóbal Quiñinao</t>
  </si>
  <si>
    <t>4, 5</t>
  </si>
  <si>
    <t>cristobal.quininao@uoh.cl</t>
  </si>
  <si>
    <t>Diego Muñoz</t>
  </si>
  <si>
    <t>diego.munoz@uoh.cl</t>
  </si>
  <si>
    <t>Florencio Utreras</t>
  </si>
  <si>
    <t>1, 7</t>
  </si>
  <si>
    <t>florencio.utreras@uoh.cl</t>
  </si>
  <si>
    <t>Jorge Medina</t>
  </si>
  <si>
    <t>jorge.medina@uoh.cl</t>
  </si>
  <si>
    <t>Lorena Pizarro</t>
  </si>
  <si>
    <t>3, 4</t>
  </si>
  <si>
    <t>lorena.pizarro@uoh.cl</t>
  </si>
  <si>
    <t>Mauricio Latorre</t>
  </si>
  <si>
    <t>mauricio.latorre@uoh.cl</t>
  </si>
  <si>
    <t>Miguel Torres</t>
  </si>
  <si>
    <t>miguel.torres@uoh.cl</t>
  </si>
  <si>
    <t>Pablo Gutiérrez</t>
  </si>
  <si>
    <t>pablo.gutierrze@uoh.cl</t>
  </si>
  <si>
    <t>Paula Irles</t>
  </si>
  <si>
    <t>paula.irles@uoh.cl</t>
  </si>
  <si>
    <t>Pedro Pérez</t>
  </si>
  <si>
    <t>pedro.perez@uoh.cl</t>
  </si>
  <si>
    <t>Raúl Valenzuela</t>
  </si>
  <si>
    <t>5, 6</t>
  </si>
  <si>
    <t>raul.valenzuela@uoh.cl</t>
  </si>
  <si>
    <t>Rodrigo Contreras</t>
  </si>
  <si>
    <t>rodrigo.contreras@uoh.cl</t>
  </si>
  <si>
    <t>Rodrigo Verschae</t>
  </si>
  <si>
    <t>4, 5, 6</t>
  </si>
  <si>
    <t>rodrigo.verschae@uoh.cl</t>
  </si>
  <si>
    <t>Set Pérez</t>
  </si>
  <si>
    <t>set.perez@uoh.cl</t>
  </si>
  <si>
    <t>Víctor Verdugo</t>
  </si>
  <si>
    <t>victor.verdugo@uoh.cl</t>
  </si>
  <si>
    <t>PostDoc Suelos 1</t>
  </si>
  <si>
    <t>PostDoc Suelos 2</t>
  </si>
  <si>
    <t>Pilar Fuenzalida</t>
  </si>
  <si>
    <t>pilar.fuenzalida@uoh.cl</t>
  </si>
  <si>
    <t>PostDoc Agua 1</t>
  </si>
  <si>
    <t>PostDoc Agua 2</t>
  </si>
  <si>
    <t>Post Doc Patógenos 1</t>
  </si>
  <si>
    <t>Post Doc Patógenos 2</t>
  </si>
  <si>
    <t>Post Doc Agrometeorologia 1</t>
  </si>
  <si>
    <t>Post Doc Agrometeorologia 2</t>
  </si>
  <si>
    <t>Post Doc Riesgo 1</t>
  </si>
  <si>
    <t>Post Doc Riesgo 2</t>
  </si>
  <si>
    <t>Vicerrector</t>
  </si>
  <si>
    <t>Director of Research</t>
  </si>
  <si>
    <t>CFO UOH</t>
  </si>
  <si>
    <t>Timothee Barbier</t>
  </si>
  <si>
    <t>Business Devlopper</t>
  </si>
  <si>
    <t>Nicolás Larrandart</t>
  </si>
  <si>
    <t>3, 4, 5</t>
  </si>
  <si>
    <t>nicolas@auravant.com</t>
  </si>
  <si>
    <t>Rodrigo Aime</t>
  </si>
  <si>
    <t>rodrigo.aime@auravant.com</t>
  </si>
  <si>
    <t>Alvaro Buteler</t>
  </si>
  <si>
    <t>alvaro.buteler@auravant.com</t>
  </si>
  <si>
    <t>Rodrigo Carrizo</t>
  </si>
  <si>
    <t>rodrigo.carrizo@auravant.com</t>
  </si>
  <si>
    <t>Fernando Calo</t>
  </si>
  <si>
    <t>fernando.calo@auravant.com</t>
  </si>
  <si>
    <t>Agustín Michlig</t>
  </si>
  <si>
    <t>1, 2, 3, 4, 5, 6, 7</t>
  </si>
  <si>
    <t>agustín.michlig@auravant.com</t>
  </si>
  <si>
    <t>Virginia Passaniti</t>
  </si>
  <si>
    <t>4, 3</t>
  </si>
  <si>
    <t>virginia.passaniti@auravant.com</t>
  </si>
  <si>
    <t>Facundo Ferrín</t>
  </si>
  <si>
    <t>facundo.ferrín@auravant.com</t>
  </si>
  <si>
    <t>Armand Crabit</t>
  </si>
  <si>
    <t>SUPAGRO</t>
  </si>
  <si>
    <t>armand.crabit@supagro.fr</t>
  </si>
  <si>
    <t>Do not complete cases in red</t>
  </si>
  <si>
    <t>Work Package No</t>
  </si>
  <si>
    <t>Work Package Title</t>
  </si>
  <si>
    <t>Activity Type (e.g. Research, Training, Management, Communication, Dissemination…)</t>
  </si>
  <si>
    <t>Number of person-months involved per secondment</t>
  </si>
  <si>
    <t>Lead Beneficiary</t>
  </si>
  <si>
    <t>Start Month</t>
  </si>
  <si>
    <t>End Month</t>
  </si>
  <si>
    <t>Management</t>
  </si>
  <si>
    <t>Recycled water and sustainable management</t>
  </si>
  <si>
    <t>Research &amp; Training</t>
  </si>
  <si>
    <t>Sustainable soil management</t>
  </si>
  <si>
    <t xml:space="preserve">Smart farming for crop protection </t>
  </si>
  <si>
    <t>Modeling crops and pasture as a tool for a more resilient agriculture</t>
  </si>
  <si>
    <t>Risk Management in Agriculture</t>
  </si>
  <si>
    <t>Dissemination &amp; Innovation</t>
  </si>
  <si>
    <t>Dissemination</t>
  </si>
  <si>
    <t>Totals</t>
  </si>
  <si>
    <t>Partner Classification</t>
  </si>
  <si>
    <t>MS/AC</t>
  </si>
  <si>
    <t>Member State/Associated Country</t>
  </si>
  <si>
    <t>Staff Classification</t>
  </si>
  <si>
    <t>Experienced Researcher</t>
  </si>
  <si>
    <t>Early Stage Researcher</t>
  </si>
  <si>
    <t>Manager</t>
  </si>
  <si>
    <t>ADM</t>
  </si>
  <si>
    <t>Administrative</t>
  </si>
  <si>
    <t>Technician</t>
  </si>
  <si>
    <t>Deliverables Classification</t>
  </si>
  <si>
    <t>R</t>
  </si>
  <si>
    <t>Document, report (excluding periodic and final reports)</t>
  </si>
  <si>
    <t>Administrative (ethics/legal/administrative related outputs);</t>
  </si>
  <si>
    <t>PDE</t>
  </si>
  <si>
    <t>dissemination and/or exploitation of project results (website completion, patents filing, conference, etc.)</t>
  </si>
  <si>
    <t>OTHER</t>
  </si>
  <si>
    <t>Other, including coordination</t>
  </si>
  <si>
    <t>Deliverables Dissemination Level</t>
  </si>
  <si>
    <t>PU</t>
  </si>
  <si>
    <t>Public: fully open, e.g. web</t>
  </si>
  <si>
    <t>CO</t>
  </si>
  <si>
    <t>Confidential: restricted to consortium, other designated entities (as appropriate) and Commission services; Important: please note that upon approval by the REA Project Officer, the deliverables with Public dissemination level (PU) will be automatically published on CORDIS, the European Commission's primary portal for results of EU-funded research projects. Therefore, make sure the content is appropriate both in terms of quality and confidentiality.</t>
  </si>
  <si>
    <t>CI</t>
  </si>
  <si>
    <t>Classified: classified information as intended in Commission Decision 2001/844/EC.</t>
  </si>
  <si>
    <t>This Worksheet is automatically completed once each Deliverable list is built in each WP</t>
  </si>
  <si>
    <t>Scientific Deliverables</t>
  </si>
  <si>
    <t>Management, Training, and Dissemination Deliverables</t>
  </si>
  <si>
    <t>Deliverable Number</t>
  </si>
  <si>
    <t>Deliverable Title</t>
  </si>
  <si>
    <t>WP No.</t>
  </si>
  <si>
    <t>Lead Beneficiary Short Name</t>
  </si>
  <si>
    <t>Type</t>
  </si>
  <si>
    <t>Dissemination Level</t>
  </si>
  <si>
    <t>Due Date</t>
  </si>
  <si>
    <t>Number</t>
  </si>
  <si>
    <t>Title</t>
  </si>
  <si>
    <t>Related WPs</t>
  </si>
  <si>
    <t>Means of Verification</t>
  </si>
  <si>
    <t>Risk No</t>
  </si>
  <si>
    <t>Description of Risk</t>
  </si>
  <si>
    <t>WP Number</t>
  </si>
  <si>
    <t>Proposed mitigation measures</t>
  </si>
  <si>
    <t>Workpackage Number</t>
  </si>
  <si>
    <t>Task N°</t>
  </si>
  <si>
    <t>Task Name</t>
  </si>
  <si>
    <t>Leading Partner</t>
  </si>
  <si>
    <t>Staff ID</t>
  </si>
  <si>
    <t>Sending Institution</t>
  </si>
  <si>
    <t>Seconded to Organisation</t>
  </si>
  <si>
    <t>Secondment Starting Month</t>
  </si>
  <si>
    <t>Secondment Duration</t>
  </si>
  <si>
    <t>Secondment Ends</t>
  </si>
  <si>
    <t>Coordination</t>
  </si>
  <si>
    <t>UAV</t>
  </si>
  <si>
    <t>Summary</t>
  </si>
  <si>
    <t>Financial Administration</t>
  </si>
  <si>
    <t>Deliverables, Milestones and Indicators control</t>
  </si>
  <si>
    <t>Participating organisation Short Name</t>
  </si>
  <si>
    <t>Total Person Months per Participating organisation</t>
  </si>
  <si>
    <t>Task #</t>
  </si>
  <si>
    <t>Starting Month</t>
  </si>
  <si>
    <t>PMs per Task</t>
  </si>
  <si>
    <t>This table is automatically completed once the list of Tasks is entered</t>
  </si>
  <si>
    <t>Totals WP per Task</t>
  </si>
  <si>
    <t>List of Deliverables</t>
  </si>
  <si>
    <t>Production and characterization of sludge-based biochar, and its use in constructed wetland pilot systems</t>
  </si>
  <si>
    <t xml:space="preserve"> Analysis and monitoring of the system efficiency and the water quality</t>
  </si>
  <si>
    <t>Food analysis for the assessment of food safety and quality</t>
  </si>
  <si>
    <t>Development of mathematical models for optimization involving uncertainty for recycled water and sustainable water management with a focus on irrigation use</t>
  </si>
  <si>
    <t>Development of stochastic optimal control schemes for management recycled water and sustainable water management for irrigation use</t>
  </si>
  <si>
    <t>Task 2.4</t>
  </si>
  <si>
    <t>Task 2.5</t>
  </si>
  <si>
    <t>Selection and description of degraded soils</t>
  </si>
  <si>
    <t>Mesocosms, greenhouse and field experiments with soil amendment monitoring</t>
  </si>
  <si>
    <t xml:space="preserve">Robust multi-continental frame network collaboration </t>
  </si>
  <si>
    <t>(R) 3 publications oriented to the academy on the interaction between climatic condition, soil degradation, management and greenhouse gas production</t>
  </si>
  <si>
    <t>18, 24,36</t>
  </si>
  <si>
    <t>(R) 3 scientific publications oriented to the academy with main results on soil responses to organic amendments in degraded soils and soils at risk under climate change conditions (M34)</t>
  </si>
  <si>
    <t>(R) technical report oriented to farmers, local managers and other stakeholders with the main results and recommendations on sustainable soil management practices (M36)</t>
  </si>
  <si>
    <t>(PDE) website hosting project description, open access graphical information (soil map) generated in the project and main results and recommendations on sustainable soil management practices (36)</t>
  </si>
  <si>
    <t>3, 24, 36</t>
  </si>
  <si>
    <t xml:space="preserve">(PDE) Training school in Spain on cutting edge techniques and analytical tools for soil organic matter analysis experience gained in the project </t>
  </si>
  <si>
    <t>(PDE) workshop in Morocco to disseminate knowledge and experience gained in the project</t>
  </si>
  <si>
    <t>(PDE) workshop in Chile to disseminate knowledge and experience gained in the project</t>
  </si>
  <si>
    <t>Monitoring of plant pathogens and pests: Diagnostics and Epidemiology</t>
  </si>
  <si>
    <t>Pathogen detection and identification thorough novel molecular assays</t>
  </si>
  <si>
    <t>Monitoring of plant pests: detection and identification</t>
  </si>
  <si>
    <t>Not possible</t>
  </si>
  <si>
    <t>Integrated pathogen/pest management with biocontrol agents (BCA): sustainable control methods for a resilient agriculture</t>
  </si>
  <si>
    <t>Open field training for plant sample collection, processing and storage at each beneficiary location of WP4</t>
  </si>
  <si>
    <t>Training on sample processing for the detection of plant pathogens and pests</t>
  </si>
  <si>
    <t>Training on detection and identification of plant pathogen and pests through novel, rapid and sensitive molecular methods</t>
  </si>
  <si>
    <t xml:space="preserve">Training on in vitro experiments (by diffusion, micro- and macro-dilution </t>
  </si>
  <si>
    <t>Crop and Pasture Yield and Production modelling</t>
  </si>
  <si>
    <t>Crop yield modelling under different climate scenarios and economic contexts</t>
  </si>
  <si>
    <t>Web-GIS platform building for a better communication with decision makers</t>
  </si>
  <si>
    <t>Updated crop and pasture yield and production systems for at least 2 countries</t>
  </si>
  <si>
    <t>Report on the climate change and economy context change impacts on resilience of agriculture for at least two countries in semi-arid areas</t>
  </si>
  <si>
    <t>Workshop on ...</t>
  </si>
  <si>
    <t>Training course on ...</t>
  </si>
  <si>
    <t/>
  </si>
  <si>
    <t>Dissemination to agricultural technical community</t>
  </si>
  <si>
    <t>Increasing Awareness of Farmers</t>
  </si>
  <si>
    <t>Communicating with Consumer Organisations</t>
  </si>
  <si>
    <t>Regulations for a Resilient Agriculture</t>
  </si>
  <si>
    <t>Products and Services for a Resilient Agriculture</t>
  </si>
  <si>
    <t>Fostering Open Innovation</t>
  </si>
  <si>
    <t>Project’s Website.</t>
  </si>
  <si>
    <t>Dissemination Activities Report I</t>
  </si>
  <si>
    <t>Dissemination Activities Report II</t>
  </si>
  <si>
    <t>Dissemination Activities Report III</t>
  </si>
  <si>
    <t>Regulations for a Resilient Agriculture: Comparative Study</t>
  </si>
  <si>
    <t>An Open Innovation Strategy for a Resilient Agricuture</t>
  </si>
  <si>
    <t>This Gantt Chart is automatically built once the Tasks are entered</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</si>
  <si>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</si>
  <si>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</si>
  <si>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</si>
  <si>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</si>
  <si>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</si>
  <si>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</si>
  <si>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</si>
  <si>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</si>
  <si>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</si>
  <si>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</si>
  <si>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</si>
  <si>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</si>
  <si>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</si>
  <si>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</si>
  <si>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</si>
  <si>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</si>
  <si>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</si>
  <si>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</si>
  <si>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</si>
  <si>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</si>
  <si>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</si>
  <si>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</si>
  <si>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</si>
  <si>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</si>
  <si>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</si>
  <si>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</si>
  <si>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</si>
  <si>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</si>
  <si>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</si>
  <si>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</si>
  <si>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</si>
  <si>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</si>
  <si>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</si>
  <si>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</si>
  <si>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</si>
  <si>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</si>
  <si>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WP1</t>
  </si>
  <si>
    <t>X</t>
  </si>
  <si>
    <t>WP2</t>
  </si>
  <si>
    <t>WP3</t>
  </si>
  <si>
    <t>WP4</t>
  </si>
  <si>
    <t>WP5</t>
  </si>
  <si>
    <t>WP6</t>
  </si>
  <si>
    <t>WP7</t>
  </si>
  <si>
    <t>Table A3.2 Summary of Secondments per participant (Beneficiary + Partner Organisations)</t>
  </si>
  <si>
    <t>Participant Number</t>
  </si>
  <si>
    <t>Organisation Short Name</t>
  </si>
  <si>
    <t>Academic</t>
  </si>
  <si>
    <t>Number of Secondments</t>
  </si>
  <si>
    <t>Person-months</t>
  </si>
  <si>
    <t>Estimated budget support (whole duration of the project)</t>
  </si>
  <si>
    <t>Requested EU Contribution</t>
  </si>
  <si>
    <t>Staff member costs</t>
  </si>
  <si>
    <t>Research, training and networking costs</t>
  </si>
  <si>
    <t>Management and indirect costs</t>
  </si>
  <si>
    <t>Total</t>
  </si>
  <si>
    <t>WP N*</t>
  </si>
  <si>
    <t>Description</t>
  </si>
  <si>
    <t>UOH Coordinator travels to Liege for KoM</t>
  </si>
  <si>
    <t>UCHILE Coordinator travels to Liege for KoM</t>
  </si>
  <si>
    <t>AURA Coordinator travels to Liege for KoM</t>
  </si>
  <si>
    <t>IAAA Coordinator travels to Liege for KoM</t>
  </si>
  <si>
    <t>INRA-M Coordinator travels to Liege for KoM</t>
  </si>
  <si>
    <t>UAV Coordinator travels to Liege for KoM</t>
  </si>
  <si>
    <t>UOH Coordinator travels to Bologna and Brussels for Review Meeting</t>
  </si>
  <si>
    <t>UCHILE Coordinator travels to Bologna and Brussels for Review Meeting</t>
  </si>
  <si>
    <t>AURA Coordinator travels to Bologna and Brussels for Review Meeting</t>
  </si>
  <si>
    <t>IAAA Coordinator travels to Bologna and Brussels for Review Meeting</t>
  </si>
  <si>
    <t>INRA-M Coordinator travels to Bologna and Brussels for Review Meeting</t>
  </si>
  <si>
    <t>UAV Coordinator travels to Bologna and Brussels for Review Meeting</t>
  </si>
  <si>
    <t>1</t>
  </si>
  <si>
    <t>UOH Financial Officer travels to Liege for Project Management and Financials training</t>
  </si>
  <si>
    <t>UCHILE  Financial Officer travels to Liege for Project Management and Financials training</t>
  </si>
  <si>
    <t>AURA  Financial Officer travels to Liege for Project Management and Financials training</t>
  </si>
  <si>
    <t>IAAA  Financial Officer travels to Liege for Project Management and Financials training</t>
  </si>
  <si>
    <t>INRA-M  Financial Officer travels to Liege for KoM</t>
  </si>
  <si>
    <t>UAV  Financial Officer travels to Liege for Project Management and Financials training</t>
  </si>
  <si>
    <t>Coordinator travles to Chile for Project Management activities</t>
  </si>
  <si>
    <t>Coordinator travles to Morocco for Project Management activities</t>
  </si>
  <si>
    <t>Coordinator travles to Argentina for Project Management activities</t>
  </si>
  <si>
    <t>Heike, please note changes in Yellow introduced by UOH</t>
  </si>
  <si>
    <t>New secondment</t>
  </si>
  <si>
    <t>Phd-IAV</t>
  </si>
  <si>
    <t>M. Lang</t>
  </si>
  <si>
    <t>PDoc1-UoH</t>
  </si>
  <si>
    <t>PhD2-UoH</t>
  </si>
  <si>
    <t>PhD1-ULIEGE</t>
  </si>
  <si>
    <t>X1 INRA-M</t>
  </si>
  <si>
    <t>Ph.D. student specializing in Web GIS</t>
  </si>
  <si>
    <t>Seminars planned by WP4</t>
  </si>
  <si>
    <t>UOH representative travels to Europe for Conferences Year 1</t>
  </si>
  <si>
    <t>UCHILE representative travels to Europe for Conferences Year 1</t>
  </si>
  <si>
    <t>UAV representative travels to Europe for Conferences Year 1</t>
  </si>
  <si>
    <t>INRA representative travels to Europe for Conferences Year 1</t>
  </si>
  <si>
    <t>UOH representative travels to Europe for Conferences Year 2</t>
  </si>
  <si>
    <t>UCHILE representative travels to Europe for Conferences Year 2</t>
  </si>
  <si>
    <t>UAV representative travels to Europe for Conferences Year 2</t>
  </si>
  <si>
    <t>INRA representative travels to Europe for Conferences Year 2</t>
  </si>
  <si>
    <t>UOH representative travels to Europe for Conferences Year 3</t>
  </si>
  <si>
    <t>UCHILE representative travels to Europe for Conferences Year 3</t>
  </si>
  <si>
    <t>UAV representative travels to Europe for Conferences Year 3</t>
  </si>
  <si>
    <t>INRA representative travels to Europe for Conferences Year 3</t>
  </si>
  <si>
    <t>B. Tychon travels to UOH for Workshop on Resilience for farmers' organisations. Workshop is sincronized with  internal WP4</t>
  </si>
  <si>
    <t>B. Tychon travels to IAV for Workshop on Resilience for farmers' organisations. (Secondment is Split during the 3 years)</t>
  </si>
  <si>
    <t>Lucien Hoffman or Researchers travels to UCHILE for  Workshop on Resilience for farmers' organisations centered in risks</t>
  </si>
  <si>
    <t>Lucien Hoffman or Researchers travels to IAAA for  Workshop on Resilience for farmers' organisations centered in risks</t>
  </si>
  <si>
    <t xml:space="preserve">B. Tychon travels to UOH for Workshop on Resilience for farmers' organisations. </t>
  </si>
  <si>
    <t>Agroptimize travels to Chile / Argentina for Workshop with Businesses end startups</t>
  </si>
  <si>
    <t>AURAVANT  travels to France</t>
  </si>
  <si>
    <t>Eric Feller travels to Chile/Argentina</t>
  </si>
  <si>
    <t>UOH Innovation officer travels to Liege</t>
  </si>
  <si>
    <t>UCHILE Innovation officer travels to Liege</t>
  </si>
  <si>
    <t>Post Doc Riesgo 3</t>
  </si>
  <si>
    <t>LIEGE</t>
  </si>
  <si>
    <t>Methods and tools to reduce/mitigate production risks</t>
  </si>
  <si>
    <t>Methods and tools to improve the assessment and forecasting of production risks taken by farmers</t>
  </si>
  <si>
    <t>Agriculture Risk Management</t>
  </si>
  <si>
    <t>Workshop on…</t>
  </si>
  <si>
    <t>Training Course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</si>
</sst>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PM&quot;"/>
    <numFmt numFmtId="165" formatCode="&quot;Month &quot;0\ "/>
    <numFmt numFmtId="166" formatCode="[$€-47E]#,##0_);[Red]\([$€-47E]#,##0\)"/>
  </numFmts>
  <fonts count="19">
    <font>
      <sz val="11"/>
      <color theme="1"/>
      <name val="Calibri"/>
      <charset val="134"/>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rgb="FF000000"/>
      <name val="Arial"/>
      <family val="2"/>
    </font>
    <font>
      <sz val="11"/>
      <color rgb="FF000000"/>
      <name val="Calibri"/>
      <family val="2"/>
    </font>
    <font>
      <b/>
      <i/>
      <sz val="11"/>
      <color theme="1"/>
      <name val="Verdana"/>
      <family val="2"/>
    </font>
    <font>
      <b/>
      <sz val="11"/>
      <color theme="1"/>
      <name val="Verdana"/>
      <family val="2"/>
    </font>
    <font>
      <b/>
      <sz val="14"/>
      <color theme="1"/>
      <name val="Calibri"/>
      <family val="2"/>
      <scheme val="minor"/>
    </font>
    <font>
      <b/>
      <i/>
      <sz val="16"/>
      <color theme="1"/>
      <name val="Calibri"/>
      <family val="2"/>
      <scheme val="minor"/>
    </font>
    <font>
      <sz val="11"/>
      <color theme="1"/>
      <name val="Arial"/>
      <family val="2"/>
    </font>
    <font>
      <u/>
      <sz val="11"/>
      <color rgb="FF0000FF"/>
      <name val="Calibri"/>
      <family val="2"/>
      <scheme val="minor"/>
    </font>
    <font>
      <u/>
      <sz val="11"/>
      <color rgb="FF0000FF"/>
      <name val="Calibri"/>
      <family val="2"/>
      <scheme val="minor"/>
    </font>
    <font>
      <u/>
      <sz val="11"/>
      <color rgb="FF0000FF"/>
      <name val="Calibri"/>
      <family val="2"/>
    </font>
    <font>
      <sz val="12"/>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rgb="FFFF0000"/>
      </patternFill>
    </fill>
    <fill>
      <patternFill patternType="solid">
        <fgColor rgb="FFBFBFBF"/>
        <bgColor indexed="64"/>
      </patternFill>
    </fill>
  </fills>
  <borders count="3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0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1" xfId="0" applyFill="1" applyBorder="1" applyAlignment="1">
      <alignment horizontal="center" vertical="center" wrapText="1"/>
    </xf>
    <xf numFmtId="0" fontId="0" fillId="2" borderId="1" xfId="0" applyFill="1" applyBorder="1">
      <alignment vertical="center"/>
    </xf>
    <xf numFmtId="0" fontId="0" fillId="2" borderId="2" xfId="0" applyFill="1" applyBorder="1" applyAlignment="1">
      <alignmen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4" xfId="0" applyBorder="1">
      <alignment vertical="center"/>
    </xf>
    <xf numFmtId="0" fontId="0" fillId="3" borderId="3" xfId="0" applyFill="1" applyBorder="1" applyAlignment="1">
      <alignment horizontal="center" vertical="center"/>
    </xf>
    <xf numFmtId="0" fontId="0" fillId="3" borderId="3" xfId="0" applyFill="1" applyBorder="1">
      <alignment vertical="center"/>
    </xf>
    <xf numFmtId="0" fontId="0" fillId="3" borderId="4" xfId="0" applyFill="1" applyBorder="1"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0" fontId="0" fillId="4" borderId="3" xfId="0" applyFill="1" applyBorder="1" applyAlignment="1">
      <alignment horizontal="center" vertical="center"/>
    </xf>
    <xf numFmtId="0" fontId="0" fillId="4" borderId="3" xfId="0" applyFill="1" applyBorder="1">
      <alignment vertical="center"/>
    </xf>
    <xf numFmtId="0" fontId="0" fillId="4" borderId="4" xfId="0" applyFill="1" applyBorder="1"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0" fontId="0" fillId="2" borderId="5" xfId="0" applyFill="1" applyBorder="1" applyAlignment="1">
      <alignment horizontal="center" vertical="center" wrapText="1"/>
    </xf>
    <xf numFmtId="0" fontId="0" fillId="0" borderId="6" xfId="0" applyBorder="1" applyAlignment="1">
      <alignment vertical="center" wrapText="1"/>
    </xf>
    <xf numFmtId="0" fontId="0" fillId="0" borderId="6" xfId="0" applyBorder="1">
      <alignment vertical="center"/>
    </xf>
    <xf numFmtId="0" fontId="0" fillId="3" borderId="6" xfId="0" applyFill="1" applyBorder="1">
      <alignment vertical="center"/>
    </xf>
    <xf numFmtId="0" fontId="0" fillId="4" borderId="6" xfId="0" applyFill="1" applyBorder="1">
      <alignment vertical="center"/>
    </xf>
    <xf numFmtId="0" fontId="0" fillId="3" borderId="6" xfId="0" applyFill="1" applyBorder="1" applyAlignment="1">
      <alignment vertical="center" wrapText="1"/>
    </xf>
    <xf numFmtId="0" fontId="0" fillId="0" borderId="7" xfId="0" applyBorder="1" applyAlignment="1">
      <alignment horizontal="center" vertical="center"/>
    </xf>
    <xf numFmtId="0" fontId="0" fillId="0" borderId="7" xfId="0" applyBorder="1">
      <alignment vertical="center"/>
    </xf>
    <xf numFmtId="0" fontId="0" fillId="0" borderId="8" xfId="0"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9" xfId="0" applyBorder="1" applyAlignment="1">
      <alignment vertical="center" wrapText="1"/>
    </xf>
    <xf numFmtId="0" fontId="3" fillId="0" borderId="0" xfId="0" applyFont="1" applyAlignment="1">
      <alignment horizontal="center" vertical="center"/>
    </xf>
    <xf numFmtId="0" fontId="0" fillId="5" borderId="4" xfId="0" applyFill="1" applyBorder="1" applyAlignment="1">
      <alignment horizontal="center" vertical="center" wrapText="1"/>
    </xf>
    <xf numFmtId="166" fontId="0" fillId="0" borderId="4" xfId="0" applyNumberFormat="1" applyBorder="1">
      <alignment vertical="center"/>
    </xf>
    <xf numFmtId="0" fontId="3" fillId="0" borderId="0" xfId="0" applyFont="1">
      <alignment vertical="center"/>
    </xf>
    <xf numFmtId="0" fontId="4" fillId="4" borderId="0" xfId="0" applyFont="1" applyFill="1" applyAlignment="1">
      <alignment horizontal="left" vertical="center"/>
    </xf>
    <xf numFmtId="0" fontId="0" fillId="6" borderId="10" xfId="0" applyFill="1" applyBorder="1">
      <alignment vertical="center"/>
    </xf>
    <xf numFmtId="0" fontId="0" fillId="6" borderId="11" xfId="0" applyFill="1" applyBorder="1">
      <alignment vertical="center"/>
    </xf>
    <xf numFmtId="0" fontId="0" fillId="7" borderId="12" xfId="0" applyFill="1" applyBorder="1" applyAlignment="1">
      <alignment horizontal="left" vertical="center"/>
    </xf>
    <xf numFmtId="0" fontId="0" fillId="7" borderId="13" xfId="0" applyFill="1" applyBorder="1">
      <alignment vertical="center"/>
    </xf>
    <xf numFmtId="0" fontId="0" fillId="2" borderId="14" xfId="0" applyFill="1" applyBorder="1" applyAlignment="1">
      <alignment horizontal="left" vertical="center"/>
    </xf>
    <xf numFmtId="0" fontId="0" fillId="0" borderId="0" xfId="0" applyBorder="1">
      <alignment vertical="center"/>
    </xf>
    <xf numFmtId="0" fontId="0" fillId="7" borderId="14" xfId="0" applyFill="1" applyBorder="1" applyAlignment="1">
      <alignment horizontal="left" vertical="center"/>
    </xf>
    <xf numFmtId="0" fontId="0" fillId="7" borderId="0" xfId="0" applyFill="1" applyBorder="1">
      <alignment vertical="center"/>
    </xf>
    <xf numFmtId="0" fontId="0" fillId="7" borderId="0" xfId="0" applyFill="1">
      <alignment vertical="center"/>
    </xf>
    <xf numFmtId="0" fontId="0" fillId="2" borderId="15" xfId="0" applyFill="1" applyBorder="1" applyAlignment="1">
      <alignment horizontal="left" vertical="center"/>
    </xf>
    <xf numFmtId="0" fontId="0" fillId="0" borderId="16" xfId="0" applyBorder="1">
      <alignment vertical="center"/>
    </xf>
    <xf numFmtId="0" fontId="0" fillId="6" borderId="17" xfId="0" applyFill="1" applyBorder="1">
      <alignment vertical="center"/>
    </xf>
    <xf numFmtId="0" fontId="0" fillId="7" borderId="18" xfId="0" applyFill="1" applyBorder="1">
      <alignment vertical="center"/>
    </xf>
    <xf numFmtId="0" fontId="0" fillId="0" borderId="19" xfId="0" applyBorder="1">
      <alignment vertical="center"/>
    </xf>
    <xf numFmtId="0" fontId="0" fillId="7" borderId="19" xfId="0" applyFill="1" applyBorder="1">
      <alignment vertical="center"/>
    </xf>
    <xf numFmtId="0" fontId="0" fillId="0" borderId="20" xfId="0" applyBorder="1">
      <alignment vertical="center"/>
    </xf>
    <xf numFmtId="0" fontId="0" fillId="0" borderId="0" xfId="0" applyFont="1">
      <alignment vertical="center"/>
    </xf>
    <xf numFmtId="0" fontId="5" fillId="0" borderId="0" xfId="0" applyFont="1">
      <alignment vertical="center"/>
    </xf>
    <xf numFmtId="0" fontId="5" fillId="0" borderId="0" xfId="0" applyFont="1" applyAlignment="1">
      <alignment vertical="center" wrapText="1"/>
    </xf>
    <xf numFmtId="0" fontId="0" fillId="2" borderId="4" xfId="0" applyFill="1" applyBorder="1">
      <alignment vertical="center"/>
    </xf>
    <xf numFmtId="0" fontId="0" fillId="2" borderId="4" xfId="0" applyFill="1" applyBorder="1" applyAlignment="1">
      <alignment vertical="center" wrapText="1"/>
    </xf>
    <xf numFmtId="0" fontId="0" fillId="2" borderId="4" xfId="0" applyFill="1" applyBorder="1" applyAlignment="1">
      <alignment horizontal="center" vertical="center" wrapText="1"/>
    </xf>
    <xf numFmtId="0" fontId="0" fillId="4" borderId="21" xfId="0" applyFill="1" applyBorder="1" applyAlignment="1">
      <alignment vertical="center"/>
    </xf>
    <xf numFmtId="0" fontId="0" fillId="8" borderId="21" xfId="0" applyFill="1" applyBorder="1" applyAlignment="1">
      <alignment vertical="center" wrapText="1"/>
    </xf>
    <xf numFmtId="0" fontId="0" fillId="8" borderId="21" xfId="0" applyFill="1" applyBorder="1" applyAlignment="1">
      <alignment vertical="center"/>
    </xf>
    <xf numFmtId="0" fontId="0" fillId="8" borderId="4" xfId="0" applyFont="1" applyFill="1" applyBorder="1" applyAlignment="1">
      <alignment vertical="center" wrapText="1"/>
    </xf>
    <xf numFmtId="0" fontId="0" fillId="8" borderId="4" xfId="0" applyFont="1" applyFill="1" applyBorder="1">
      <alignment vertical="center"/>
    </xf>
    <xf numFmtId="165" fontId="0" fillId="8" borderId="4" xfId="0" applyNumberFormat="1" applyFill="1" applyBorder="1">
      <alignment vertical="center"/>
    </xf>
    <xf numFmtId="0" fontId="0" fillId="4" borderId="22" xfId="0" applyFill="1" applyBorder="1" applyAlignment="1">
      <alignment vertical="center"/>
    </xf>
    <xf numFmtId="0" fontId="0" fillId="8" borderId="22" xfId="0" applyFill="1" applyBorder="1" applyAlignment="1">
      <alignment vertical="center" wrapText="1"/>
    </xf>
    <xf numFmtId="0" fontId="0" fillId="8" borderId="22" xfId="0" applyFill="1" applyBorder="1" applyAlignment="1">
      <alignment vertical="center"/>
    </xf>
    <xf numFmtId="0" fontId="0" fillId="8" borderId="4" xfId="0" applyFill="1" applyBorder="1">
      <alignment vertical="center"/>
    </xf>
    <xf numFmtId="0" fontId="0" fillId="4" borderId="23" xfId="0" applyFill="1" applyBorder="1" applyAlignment="1">
      <alignment vertical="center"/>
    </xf>
    <xf numFmtId="0" fontId="0" fillId="8" borderId="23" xfId="0" applyFill="1" applyBorder="1" applyAlignment="1">
      <alignment vertical="center" wrapText="1"/>
    </xf>
    <xf numFmtId="0" fontId="0" fillId="8" borderId="23" xfId="0" applyFill="1" applyBorder="1" applyAlignment="1">
      <alignment vertical="center"/>
    </xf>
    <xf numFmtId="0" fontId="0" fillId="9" borderId="4" xfId="0" applyFill="1" applyBorder="1">
      <alignment vertical="center"/>
    </xf>
    <xf numFmtId="0" fontId="0" fillId="9" borderId="4" xfId="0" applyFill="1" applyBorder="1" applyAlignment="1">
      <alignment vertical="center" wrapText="1"/>
    </xf>
    <xf numFmtId="165" fontId="0" fillId="9" borderId="4" xfId="0" applyNumberFormat="1" applyFill="1" applyBorder="1">
      <alignment vertical="center"/>
    </xf>
    <xf numFmtId="164" fontId="0" fillId="0" borderId="0" xfId="0" applyNumberFormat="1">
      <alignment vertical="center"/>
    </xf>
    <xf numFmtId="0" fontId="0" fillId="9" borderId="0" xfId="0" applyFill="1">
      <alignment vertical="center"/>
    </xf>
    <xf numFmtId="0" fontId="0" fillId="9" borderId="0" xfId="0" applyFill="1" applyAlignment="1">
      <alignment vertical="center" wrapText="1"/>
    </xf>
    <xf numFmtId="165" fontId="0" fillId="9" borderId="0" xfId="0" applyNumberFormat="1" applyFill="1">
      <alignment vertical="center"/>
    </xf>
    <xf numFmtId="164" fontId="0" fillId="8" borderId="4" xfId="0" applyNumberFormat="1" applyFill="1" applyBorder="1">
      <alignment vertical="center"/>
    </xf>
    <xf numFmtId="165" fontId="0" fillId="4" borderId="4" xfId="0" applyNumberFormat="1" applyFill="1" applyBorder="1">
      <alignment vertical="center"/>
    </xf>
    <xf numFmtId="164" fontId="0" fillId="9" borderId="4" xfId="0" applyNumberFormat="1" applyFill="1" applyBorder="1">
      <alignment vertical="center"/>
    </xf>
    <xf numFmtId="164" fontId="0" fillId="9" borderId="0" xfId="0" applyNumberFormat="1" applyFill="1">
      <alignment vertical="center"/>
    </xf>
    <xf numFmtId="0" fontId="5" fillId="4" borderId="4" xfId="0" applyFont="1" applyFill="1" applyBorder="1" applyAlignment="1">
      <alignment vertical="center"/>
    </xf>
    <xf numFmtId="0" fontId="5" fillId="4" borderId="4" xfId="0" applyFont="1" applyFill="1" applyBorder="1" applyAlignment="1">
      <alignment vertical="center" wrapText="1"/>
    </xf>
    <xf numFmtId="0" fontId="5" fillId="4" borderId="4" xfId="0" applyFont="1" applyFill="1" applyBorder="1" applyAlignment="1">
      <alignment horizontal="center" vertical="center"/>
    </xf>
    <xf numFmtId="164" fontId="5" fillId="4" borderId="4" xfId="0" applyNumberFormat="1" applyFont="1" applyFill="1" applyBorder="1" applyAlignment="1">
      <alignment vertical="center"/>
    </xf>
    <xf numFmtId="0" fontId="5" fillId="10" borderId="24" xfId="0" applyFont="1" applyFill="1" applyBorder="1" applyAlignment="1">
      <alignment vertical="center"/>
    </xf>
    <xf numFmtId="0" fontId="5" fillId="10" borderId="25" xfId="0" applyFont="1" applyFill="1" applyBorder="1" applyAlignment="1">
      <alignment vertical="center" wrapText="1"/>
    </xf>
    <xf numFmtId="0" fontId="5" fillId="10" borderId="25" xfId="0" applyFont="1" applyFill="1" applyBorder="1" applyAlignment="1">
      <alignment vertical="center"/>
    </xf>
    <xf numFmtId="0" fontId="5" fillId="10" borderId="3" xfId="0" applyFont="1" applyFill="1" applyBorder="1" applyAlignment="1">
      <alignment vertical="center"/>
    </xf>
    <xf numFmtId="0" fontId="0" fillId="10" borderId="4" xfId="0" applyFill="1" applyBorder="1">
      <alignment vertical="center"/>
    </xf>
    <xf numFmtId="0" fontId="0" fillId="10" borderId="4" xfId="0" applyFill="1" applyBorder="1" applyAlignment="1">
      <alignment vertical="center" wrapText="1"/>
    </xf>
    <xf numFmtId="0" fontId="0" fillId="10" borderId="4" xfId="0" applyFill="1" applyBorder="1" applyAlignment="1">
      <alignment horizontal="right" vertical="center"/>
    </xf>
    <xf numFmtId="0" fontId="0" fillId="4" borderId="0" xfId="0" applyFill="1">
      <alignment vertical="center"/>
    </xf>
    <xf numFmtId="0" fontId="0" fillId="4" borderId="0" xfId="0" applyFill="1" applyAlignment="1">
      <alignment vertical="center" wrapText="1"/>
    </xf>
    <xf numFmtId="165" fontId="0" fillId="10" borderId="4" xfId="0" applyNumberFormat="1" applyFill="1" applyBorder="1">
      <alignment vertical="center"/>
    </xf>
    <xf numFmtId="164" fontId="0" fillId="10" borderId="4" xfId="0" applyNumberFormat="1" applyFill="1" applyBorder="1">
      <alignment vertical="center"/>
    </xf>
    <xf numFmtId="0" fontId="5" fillId="10" borderId="4" xfId="0" applyFont="1" applyFill="1" applyBorder="1" applyAlignment="1">
      <alignment horizontal="center" vertical="center" wrapText="1"/>
    </xf>
    <xf numFmtId="0" fontId="5" fillId="4" borderId="0" xfId="0" applyFont="1" applyFill="1" applyAlignment="1">
      <alignment vertical="center"/>
    </xf>
    <xf numFmtId="0" fontId="5" fillId="4" borderId="0" xfId="0" applyFont="1" applyFill="1" applyAlignment="1">
      <alignment horizontal="center" vertical="center"/>
    </xf>
    <xf numFmtId="0" fontId="0" fillId="4" borderId="0" xfId="0" applyFont="1" applyFill="1">
      <alignment vertical="center"/>
    </xf>
    <xf numFmtId="164" fontId="5" fillId="4" borderId="4" xfId="0" applyNumberFormat="1" applyFont="1" applyFill="1" applyBorder="1">
      <alignment vertical="center"/>
    </xf>
    <xf numFmtId="165" fontId="6" fillId="8" borderId="4" xfId="0" applyNumberFormat="1" applyFont="1" applyFill="1" applyBorder="1">
      <alignment vertical="center"/>
    </xf>
    <xf numFmtId="0" fontId="0" fillId="8" borderId="21" xfId="0" applyFont="1" applyFill="1" applyBorder="1" applyAlignment="1">
      <alignment vertical="center" wrapText="1"/>
    </xf>
    <xf numFmtId="0" fontId="0" fillId="8" borderId="21" xfId="0" applyFont="1" applyFill="1" applyBorder="1" applyAlignment="1">
      <alignment vertical="center"/>
    </xf>
    <xf numFmtId="0" fontId="0" fillId="8" borderId="22" xfId="0" applyFont="1" applyFill="1" applyBorder="1" applyAlignment="1">
      <alignment vertical="center" wrapText="1"/>
    </xf>
    <xf numFmtId="0" fontId="0" fillId="8" borderId="22" xfId="0" applyFont="1" applyFill="1" applyBorder="1" applyAlignment="1">
      <alignment vertical="center"/>
    </xf>
    <xf numFmtId="0" fontId="0" fillId="8" borderId="23" xfId="0" applyFont="1" applyFill="1" applyBorder="1" applyAlignment="1">
      <alignment vertical="center" wrapText="1"/>
    </xf>
    <xf numFmtId="0" fontId="0" fillId="8" borderId="23" xfId="0" applyFont="1" applyFill="1" applyBorder="1" applyAlignment="1">
      <alignment vertical="center"/>
    </xf>
    <xf numFmtId="0" fontId="0" fillId="11" borderId="4" xfId="0" applyFill="1" applyBorder="1">
      <alignment vertical="center"/>
    </xf>
    <xf numFmtId="0" fontId="0" fillId="11" borderId="4" xfId="0" applyFill="1" applyBorder="1" applyAlignment="1">
      <alignment vertical="center" wrapText="1"/>
    </xf>
    <xf numFmtId="165" fontId="0" fillId="11" borderId="4" xfId="0" applyNumberFormat="1" applyFill="1" applyBorder="1">
      <alignment vertical="center"/>
    </xf>
    <xf numFmtId="164" fontId="0" fillId="3" borderId="0" xfId="0" applyNumberFormat="1" applyFill="1">
      <alignment vertical="center"/>
    </xf>
    <xf numFmtId="164" fontId="0" fillId="11" borderId="4" xfId="0" applyNumberFormat="1" applyFill="1" applyBorder="1">
      <alignment vertical="center"/>
    </xf>
    <xf numFmtId="0" fontId="7" fillId="0" borderId="26" xfId="0" applyFont="1" applyFill="1" applyBorder="1" applyAlignment="1">
      <alignment vertical="center" wrapText="1"/>
    </xf>
    <xf numFmtId="0" fontId="8" fillId="0" borderId="0" xfId="0" applyFont="1" applyFill="1" applyAlignment="1">
      <alignment vertical="center" wrapText="1"/>
    </xf>
    <xf numFmtId="0" fontId="7" fillId="12" borderId="26" xfId="0" applyFont="1" applyFill="1" applyBorder="1" applyAlignment="1">
      <alignment vertical="center" wrapText="1"/>
    </xf>
    <xf numFmtId="0" fontId="8" fillId="0" borderId="26" xfId="0" applyFont="1" applyFill="1" applyBorder="1" applyAlignment="1">
      <alignment vertical="center" wrapText="1"/>
    </xf>
    <xf numFmtId="0" fontId="9" fillId="0" borderId="0" xfId="0" applyFont="1" applyFill="1" applyAlignment="1">
      <alignment vertical="center" wrapText="1"/>
    </xf>
    <xf numFmtId="0" fontId="9" fillId="0" borderId="26" xfId="0" applyFont="1" applyFill="1" applyBorder="1" applyAlignment="1">
      <alignment vertical="center" wrapText="1"/>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10" fillId="13" borderId="27"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0" fillId="0" borderId="28" xfId="0" applyFont="1" applyBorder="1">
      <alignment vertical="center"/>
    </xf>
    <xf numFmtId="0" fontId="0" fillId="0" borderId="4" xfId="0" applyFont="1" applyBorder="1">
      <alignment vertical="center"/>
    </xf>
    <xf numFmtId="0" fontId="0" fillId="0" borderId="6" xfId="0" applyFont="1" applyBorder="1">
      <alignment vertical="center"/>
    </xf>
    <xf numFmtId="0" fontId="0" fillId="0" borderId="29" xfId="0" applyFont="1" applyBorder="1">
      <alignment vertical="center"/>
    </xf>
    <xf numFmtId="0" fontId="0" fillId="0" borderId="8" xfId="0" applyFont="1" applyBorder="1">
      <alignment vertical="center"/>
    </xf>
    <xf numFmtId="0" fontId="0" fillId="0" borderId="9" xfId="0" applyFont="1" applyBorder="1">
      <alignment vertical="center"/>
    </xf>
    <xf numFmtId="0" fontId="11" fillId="13" borderId="27"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0" fillId="8" borderId="6" xfId="0" applyFill="1" applyBorder="1">
      <alignment vertical="center"/>
    </xf>
    <xf numFmtId="0" fontId="0" fillId="8" borderId="28" xfId="0" applyFill="1" applyBorder="1">
      <alignment vertical="center"/>
    </xf>
    <xf numFmtId="0" fontId="0" fillId="8" borderId="29" xfId="0" applyFill="1" applyBorder="1">
      <alignment vertical="center"/>
    </xf>
    <xf numFmtId="0" fontId="0" fillId="8" borderId="8" xfId="0" applyFill="1" applyBorder="1">
      <alignment vertical="center"/>
    </xf>
    <xf numFmtId="0" fontId="0" fillId="8" borderId="9" xfId="0" applyFill="1" applyBorder="1">
      <alignment vertical="center"/>
    </xf>
    <xf numFmtId="0" fontId="12" fillId="4" borderId="0" xfId="0" applyFont="1" applyFill="1" applyAlignment="1">
      <alignment vertical="center"/>
    </xf>
    <xf numFmtId="0" fontId="13" fillId="10" borderId="24" xfId="0" applyFont="1" applyFill="1" applyBorder="1" applyAlignment="1">
      <alignment vertical="center"/>
    </xf>
    <xf numFmtId="0" fontId="13" fillId="10" borderId="25" xfId="0" applyFont="1" applyFill="1" applyBorder="1" applyAlignment="1">
      <alignment vertical="center"/>
    </xf>
    <xf numFmtId="0" fontId="13" fillId="10" borderId="3" xfId="0" applyFont="1" applyFill="1" applyBorder="1" applyAlignment="1">
      <alignment vertical="center"/>
    </xf>
    <xf numFmtId="0" fontId="4" fillId="4" borderId="4" xfId="0" applyFont="1" applyFill="1" applyBorder="1" applyAlignment="1">
      <alignment vertical="center" wrapText="1"/>
    </xf>
    <xf numFmtId="0" fontId="5" fillId="2" borderId="2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28" xfId="0" applyBorder="1" applyAlignment="1">
      <alignment vertical="center" wrapText="1"/>
    </xf>
    <xf numFmtId="0" fontId="0" fillId="4" borderId="4" xfId="0" applyFill="1" applyBorder="1" applyAlignment="1">
      <alignment horizontal="center" vertical="center" wrapText="1"/>
    </xf>
    <xf numFmtId="0" fontId="0" fillId="4" borderId="6" xfId="0" applyFill="1" applyBorder="1" applyAlignment="1">
      <alignment vertical="center" wrapText="1"/>
    </xf>
    <xf numFmtId="0" fontId="0" fillId="0" borderId="21" xfId="0" applyBorder="1" applyAlignment="1">
      <alignment vertical="center" wrapText="1"/>
    </xf>
    <xf numFmtId="0" fontId="0" fillId="4" borderId="21" xfId="0" applyFill="1" applyBorder="1" applyAlignment="1">
      <alignment horizontal="center" vertical="center" wrapText="1"/>
    </xf>
    <xf numFmtId="0" fontId="0" fillId="0" borderId="29" xfId="0" applyBorder="1" applyAlignment="1">
      <alignment vertical="center" wrapText="1"/>
    </xf>
    <xf numFmtId="0" fontId="0" fillId="4" borderId="8" xfId="0" applyFill="1" applyBorder="1" applyAlignment="1">
      <alignment horizontal="center"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0" fontId="5" fillId="4" borderId="30" xfId="0" applyFont="1" applyFill="1" applyBorder="1" applyAlignment="1">
      <alignment vertical="center" wrapText="1"/>
    </xf>
    <xf numFmtId="0" fontId="5" fillId="4" borderId="31" xfId="0" applyFont="1" applyFill="1" applyBorder="1" applyAlignment="1">
      <alignment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vertical="center" wrapText="1"/>
    </xf>
    <xf numFmtId="0" fontId="5" fillId="0" borderId="0" xfId="0" applyFont="1" applyAlignment="1">
      <alignment horizontal="center" vertical="center" wrapText="1"/>
    </xf>
    <xf numFmtId="0" fontId="14" fillId="0" borderId="0" xfId="0" applyFont="1" applyFill="1" applyAlignment="1">
      <alignment vertical="center"/>
    </xf>
    <xf numFmtId="0" fontId="0" fillId="0" borderId="0" xfId="0" applyFill="1" applyBorder="1" applyAlignment="1">
      <alignment vertical="center"/>
    </xf>
    <xf numFmtId="0" fontId="0" fillId="0" borderId="0" xfId="0" applyAlignment="1">
      <alignment horizontal="right" vertical="center"/>
    </xf>
    <xf numFmtId="0" fontId="15" fillId="0" borderId="0" xfId="1">
      <alignment vertical="center"/>
    </xf>
    <xf numFmtId="0" fontId="9" fillId="0" borderId="0" xfId="0" applyFont="1" applyFill="1" applyBorder="1" applyAlignment="1">
      <alignment vertical="center"/>
    </xf>
    <xf numFmtId="0" fontId="15" fillId="0" borderId="0" xfId="1" applyFill="1" applyAlignment="1">
      <alignment vertical="center"/>
    </xf>
    <xf numFmtId="0" fontId="15" fillId="0" borderId="0" xfId="1" applyBorder="1">
      <alignment vertical="center"/>
    </xf>
    <xf numFmtId="0" fontId="16" fillId="0" borderId="0" xfId="1" applyFont="1">
      <alignment vertical="center"/>
    </xf>
    <xf numFmtId="0" fontId="7" fillId="0" borderId="0" xfId="0" applyFont="1" applyFill="1" applyAlignment="1">
      <alignment vertical="center"/>
    </xf>
    <xf numFmtId="0" fontId="17" fillId="0" borderId="0" xfId="0" applyFont="1" applyFill="1" applyAlignment="1">
      <alignment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16" fillId="0" borderId="0" xfId="1" applyFont="1" applyAlignment="1"/>
    <xf numFmtId="0" fontId="15" fillId="0" borderId="0" xfId="1" applyAlignment="1"/>
    <xf numFmtId="0" fontId="14" fillId="0" borderId="0" xfId="0" applyFont="1" applyFill="1" applyAlignment="1">
      <alignment horizontal="right" vertical="center"/>
    </xf>
    <xf numFmtId="0" fontId="5" fillId="10" borderId="4" xfId="0" applyNumberFormat="1" applyFont="1" applyFill="1" applyBorder="1" applyAlignment="1">
      <alignment vertical="center" wrapText="1"/>
    </xf>
    <xf numFmtId="0" fontId="5" fillId="10" borderId="4" xfId="0" applyNumberFormat="1" applyFont="1" applyFill="1" applyBorder="1" applyAlignment="1">
      <alignment horizontal="center" vertical="center" wrapText="1"/>
    </xf>
    <xf numFmtId="0" fontId="2" fillId="8" borderId="4" xfId="0" applyFont="1" applyFill="1" applyBorder="1">
      <alignment vertical="center"/>
    </xf>
    <xf numFmtId="165" fontId="2" fillId="8" borderId="4" xfId="0" applyNumberFormat="1" applyFont="1" applyFill="1" applyBorder="1">
      <alignment vertical="center"/>
    </xf>
    <xf numFmtId="164" fontId="2" fillId="8" borderId="4" xfId="0" applyNumberFormat="1" applyFont="1" applyFill="1" applyBorder="1">
      <alignment vertical="center"/>
    </xf>
    <xf numFmtId="0" fontId="1" fillId="8" borderId="4" xfId="0" applyFont="1" applyFill="1" applyBorder="1">
      <alignment vertical="center"/>
    </xf>
    <xf numFmtId="0" fontId="1" fillId="8" borderId="21" xfId="0" applyFont="1" applyFill="1" applyBorder="1" applyAlignment="1">
      <alignment horizontal="center" vertical="center"/>
    </xf>
    <xf numFmtId="49" fontId="1" fillId="8" borderId="21" xfId="0" applyNumberFormat="1" applyFont="1" applyFill="1" applyBorder="1" applyAlignment="1">
      <alignment horizontal="center" vertical="center" wrapText="1"/>
    </xf>
    <xf numFmtId="49" fontId="1" fillId="8" borderId="22" xfId="0" applyNumberFormat="1" applyFont="1" applyFill="1" applyBorder="1" applyAlignment="1">
      <alignment horizontal="center" vertical="center" wrapText="1"/>
    </xf>
    <xf numFmtId="49" fontId="1" fillId="8" borderId="23" xfId="0" applyNumberFormat="1" applyFont="1" applyFill="1" applyBorder="1" applyAlignment="1">
      <alignment horizontal="center" vertical="center" wrapText="1"/>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18" fillId="0" borderId="0" xfId="0" applyFont="1" applyAlignment="1">
      <alignment vertical="center" wrapText="1"/>
    </xf>
    <xf numFmtId="0" fontId="1" fillId="0" borderId="4" xfId="0" applyFont="1" applyBorder="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
  <sheetViews>
    <sheetView workbookViewId="0"/>
  </sheetViews>
  <sheetFormatPr baseColWidth="10" defaultRowHeight="15"/>
  <sheetData>
    <row r="3" spans="1:11" ht="30">
      <c r="A3" s="186" t="s">
        <v>0</v>
      </c>
      <c r="B3" s="186"/>
      <c r="C3" s="186" t="s">
        <v>1</v>
      </c>
      <c r="D3" s="186" t="s">
        <v>2</v>
      </c>
      <c r="E3" s="186" t="s">
        <v>3</v>
      </c>
      <c r="F3" s="186" t="s">
        <v>4</v>
      </c>
      <c r="G3" s="186" t="s">
        <v>5</v>
      </c>
      <c r="H3" s="186" t="s">
        <v>6</v>
      </c>
      <c r="I3" s="186" t="s">
        <v>7</v>
      </c>
      <c r="K3" s="187" t="s">
        <v>8</v>
      </c>
    </row>
    <row r="4" spans="1:11">
      <c r="A4">
        <v>1</v>
      </c>
      <c r="C4" t="s">
        <v>9</v>
      </c>
      <c r="D4" t="s">
        <v>10</v>
      </c>
      <c r="E4" t="s">
        <v>11</v>
      </c>
      <c r="F4" t="s">
        <v>12</v>
      </c>
      <c r="G4" t="s">
        <v>13</v>
      </c>
      <c r="H4" t="s">
        <v>14</v>
      </c>
      <c r="I4" t="s">
        <v>15</v>
      </c>
      <c r="K4">
        <v>999976105</v>
      </c>
    </row>
    <row r="5" spans="1:11">
      <c r="A5">
        <v>2</v>
      </c>
      <c r="C5" t="s">
        <v>16</v>
      </c>
      <c r="D5" t="s">
        <v>17</v>
      </c>
      <c r="E5" t="s">
        <v>18</v>
      </c>
      <c r="F5" t="s">
        <v>19</v>
      </c>
      <c r="G5" t="s">
        <v>20</v>
      </c>
      <c r="H5" t="s">
        <v>21</v>
      </c>
      <c r="I5" t="s">
        <v>15</v>
      </c>
      <c r="K5">
        <v>905358231</v>
      </c>
    </row>
    <row r="6" spans="1:11">
      <c r="A6">
        <v>3</v>
      </c>
      <c r="C6" t="s">
        <v>22</v>
      </c>
      <c r="D6" t="s">
        <v>23</v>
      </c>
      <c r="E6" t="s">
        <v>18</v>
      </c>
      <c r="F6" t="s">
        <v>24</v>
      </c>
      <c r="G6" t="s">
        <v>25</v>
      </c>
      <c r="H6" t="s">
        <v>21</v>
      </c>
      <c r="I6" t="s">
        <v>15</v>
      </c>
      <c r="K6">
        <v>998781744</v>
      </c>
    </row>
    <row r="7" spans="1:11">
      <c r="A7">
        <v>4</v>
      </c>
      <c r="C7" t="s">
        <v>26</v>
      </c>
      <c r="D7" t="s">
        <v>27</v>
      </c>
      <c r="E7" t="s">
        <v>18</v>
      </c>
      <c r="F7" t="s">
        <v>24</v>
      </c>
      <c r="G7" t="s">
        <v>25</v>
      </c>
      <c r="H7" t="s">
        <v>21</v>
      </c>
      <c r="I7" t="s">
        <v>15</v>
      </c>
      <c r="K7">
        <v>997320148</v>
      </c>
    </row>
    <row r="8" spans="1:11">
      <c r="A8">
        <v>5</v>
      </c>
      <c r="C8" t="s">
        <v>28</v>
      </c>
      <c r="D8" t="s">
        <v>29</v>
      </c>
      <c r="E8" t="s">
        <v>11</v>
      </c>
      <c r="F8" t="s">
        <v>30</v>
      </c>
      <c r="G8" t="s">
        <v>31</v>
      </c>
      <c r="H8" t="s">
        <v>14</v>
      </c>
      <c r="I8" t="s">
        <v>15</v>
      </c>
      <c r="K8">
        <v>908879913</v>
      </c>
    </row>
    <row r="9" spans="1:11">
      <c r="A9">
        <v>6</v>
      </c>
      <c r="C9" t="s">
        <v>32</v>
      </c>
      <c r="D9" t="s">
        <v>33</v>
      </c>
      <c r="E9" t="s">
        <v>11</v>
      </c>
      <c r="F9" t="s">
        <v>34</v>
      </c>
      <c r="G9" t="s">
        <v>35</v>
      </c>
      <c r="H9" t="s">
        <v>14</v>
      </c>
      <c r="I9" t="s">
        <v>15</v>
      </c>
      <c r="K9">
        <v>999895789</v>
      </c>
    </row>
    <row r="10" spans="1:11">
      <c r="A10">
        <v>7</v>
      </c>
      <c r="C10" t="s">
        <v>36</v>
      </c>
      <c r="D10" t="s">
        <v>37</v>
      </c>
      <c r="E10" t="s">
        <v>18</v>
      </c>
      <c r="F10" t="s">
        <v>19</v>
      </c>
      <c r="G10" t="s">
        <v>20</v>
      </c>
      <c r="H10" t="s">
        <v>21</v>
      </c>
      <c r="I10" t="s">
        <v>15</v>
      </c>
      <c r="K10">
        <v>999447067</v>
      </c>
    </row>
    <row r="11" spans="1:11">
      <c r="A11">
        <v>8</v>
      </c>
      <c r="C11" t="s">
        <v>38</v>
      </c>
      <c r="D11" t="s">
        <v>39</v>
      </c>
      <c r="E11" t="s">
        <v>11</v>
      </c>
      <c r="F11" t="s">
        <v>40</v>
      </c>
      <c r="G11" t="s">
        <v>41</v>
      </c>
      <c r="H11" t="s">
        <v>14</v>
      </c>
      <c r="I11" t="s">
        <v>15</v>
      </c>
      <c r="K11">
        <v>934320200</v>
      </c>
    </row>
    <row r="12" spans="1:11">
      <c r="A12">
        <v>9</v>
      </c>
      <c r="C12" t="s">
        <v>42</v>
      </c>
      <c r="D12" t="s">
        <v>43</v>
      </c>
      <c r="E12" t="s">
        <v>11</v>
      </c>
      <c r="F12" t="s">
        <v>44</v>
      </c>
      <c r="G12" t="s">
        <v>13</v>
      </c>
      <c r="H12" t="s">
        <v>14</v>
      </c>
      <c r="I12" t="s">
        <v>45</v>
      </c>
      <c r="K12" s="171">
        <v>894501894</v>
      </c>
    </row>
    <row r="13" spans="1:11">
      <c r="A13">
        <v>10</v>
      </c>
      <c r="C13" t="s">
        <v>46</v>
      </c>
      <c r="D13" t="s">
        <v>47</v>
      </c>
      <c r="E13" t="s">
        <v>18</v>
      </c>
      <c r="F13" t="s">
        <v>48</v>
      </c>
      <c r="G13" t="s">
        <v>49</v>
      </c>
      <c r="H13" t="s">
        <v>21</v>
      </c>
      <c r="I13" t="s">
        <v>45</v>
      </c>
      <c r="K13" s="171">
        <v>894281607</v>
      </c>
    </row>
    <row r="14" spans="1:11">
      <c r="A14">
        <v>11</v>
      </c>
      <c r="C14" t="s">
        <v>50</v>
      </c>
      <c r="D14" t="s">
        <v>51</v>
      </c>
      <c r="E14" t="s">
        <v>18</v>
      </c>
      <c r="F14" t="s">
        <v>24</v>
      </c>
      <c r="G14" t="s">
        <v>25</v>
      </c>
      <c r="H14" t="s">
        <v>21</v>
      </c>
      <c r="I14" t="s">
        <v>15</v>
      </c>
      <c r="K14" s="171">
        <v>894632844</v>
      </c>
    </row>
    <row r="15" spans="1:11">
      <c r="A15">
        <v>12</v>
      </c>
      <c r="C15" t="s">
        <v>52</v>
      </c>
      <c r="D15" t="s">
        <v>53</v>
      </c>
      <c r="E15" t="s">
        <v>11</v>
      </c>
      <c r="F15" t="s">
        <v>34</v>
      </c>
      <c r="G15" t="s">
        <v>35</v>
      </c>
      <c r="H15" t="s">
        <v>14</v>
      </c>
      <c r="I15" t="s">
        <v>15</v>
      </c>
      <c r="K15">
        <v>999993953</v>
      </c>
    </row>
    <row r="16" spans="1:11">
      <c r="A16">
        <v>13</v>
      </c>
      <c r="C16" t="s">
        <v>54</v>
      </c>
      <c r="D16" t="s">
        <v>55</v>
      </c>
      <c r="E16" t="s">
        <v>11</v>
      </c>
      <c r="F16" t="s">
        <v>56</v>
      </c>
      <c r="G16" t="s">
        <v>57</v>
      </c>
      <c r="H16" t="s">
        <v>14</v>
      </c>
      <c r="I16" t="s">
        <v>15</v>
      </c>
      <c r="K16">
        <v>895461515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selection activeCell="G12" sqref="G12"/>
    </sheetView>
  </sheetViews>
  <sheetFormatPr baseColWidth="10" defaultRowHeight="15"/>
  <sheetData>
    <row r="1" spans="2:11">
      <c r="B1" s="57" t="s">
        <v>358</v>
      </c>
      <c r="C1" s="58"/>
      <c r="D1" s="57">
        <v>3</v>
      </c>
    </row>
    <row r="3" spans="2:11" ht="60">
      <c r="B3" s="59" t="s">
        <v>359</v>
      </c>
      <c r="C3" s="60" t="s">
        <v>360</v>
      </c>
      <c r="D3" s="59" t="s">
        <v>361</v>
      </c>
      <c r="E3" s="61" t="s">
        <v>362</v>
      </c>
      <c r="F3" s="61" t="s">
        <v>363</v>
      </c>
      <c r="G3" s="61" t="s">
        <v>364</v>
      </c>
      <c r="H3" s="61" t="s">
        <v>365</v>
      </c>
      <c r="I3" s="61" t="s">
        <v>366</v>
      </c>
      <c r="J3" s="61" t="s">
        <v>367</v>
      </c>
    </row>
    <row r="5" spans="2:11" ht="90">
      <c r="B5" s="62" t="str">
        <f>"Task "&amp;$D$1&amp;".1"</f>
        <v>Task 3.1</v>
      </c>
      <c r="C5" s="63" t="s">
        <v>388</v>
      </c>
      <c r="D5" s="64" t="s">
        <v>29</v>
      </c>
      <c r="E5" s="71">
        <v>1</v>
      </c>
      <c r="F5" s="71" t="s">
        <v>17</v>
      </c>
      <c r="G5" s="71" t="s">
        <v>29</v>
      </c>
      <c r="H5" s="67">
        <v>3</v>
      </c>
      <c r="I5" s="82">
        <v>1</v>
      </c>
      <c r="J5" s="83">
        <f t="shared" ref="J5:J11" si="0">IF(I5+H5-1&gt;0,I5+H5-1,"")</f>
        <v>3</v>
      </c>
      <c r="K5" s="78"/>
    </row>
    <row r="6" spans="2:11">
      <c r="B6" s="68"/>
      <c r="C6" s="69"/>
      <c r="D6" s="70"/>
      <c r="E6" s="71">
        <v>1</v>
      </c>
      <c r="F6" s="71" t="s">
        <v>29</v>
      </c>
      <c r="G6" s="71" t="s">
        <v>17</v>
      </c>
      <c r="H6" s="67">
        <v>6</v>
      </c>
      <c r="I6" s="82">
        <v>1</v>
      </c>
      <c r="J6" s="83">
        <f t="shared" si="0"/>
        <v>6</v>
      </c>
      <c r="K6" s="78"/>
    </row>
    <row r="7" spans="2:11">
      <c r="B7" s="68"/>
      <c r="C7" s="69"/>
      <c r="D7" s="70"/>
      <c r="E7" s="71">
        <v>3</v>
      </c>
      <c r="F7" s="71" t="s">
        <v>29</v>
      </c>
      <c r="G7" s="71" t="s">
        <v>17</v>
      </c>
      <c r="H7" s="67">
        <v>6</v>
      </c>
      <c r="I7" s="82">
        <v>3</v>
      </c>
      <c r="J7" s="83">
        <f t="shared" si="0"/>
        <v>8</v>
      </c>
      <c r="K7" s="78"/>
    </row>
    <row r="8" spans="2:11">
      <c r="B8" s="68"/>
      <c r="C8" s="69"/>
      <c r="D8" s="70"/>
      <c r="E8" s="71">
        <v>1</v>
      </c>
      <c r="F8" s="71" t="s">
        <v>29</v>
      </c>
      <c r="G8" s="71" t="s">
        <v>23</v>
      </c>
      <c r="H8" s="67">
        <v>4</v>
      </c>
      <c r="I8" s="82">
        <v>1</v>
      </c>
      <c r="J8" s="83">
        <f t="shared" si="0"/>
        <v>4</v>
      </c>
      <c r="K8" s="78"/>
    </row>
    <row r="9" spans="2:11">
      <c r="B9" s="68"/>
      <c r="C9" s="69"/>
      <c r="D9" s="70"/>
      <c r="E9" s="71">
        <v>3</v>
      </c>
      <c r="F9" s="71" t="s">
        <v>29</v>
      </c>
      <c r="G9" s="71" t="s">
        <v>23</v>
      </c>
      <c r="H9" s="67">
        <v>4</v>
      </c>
      <c r="I9" s="82">
        <v>1</v>
      </c>
      <c r="J9" s="83">
        <f t="shared" si="0"/>
        <v>4</v>
      </c>
      <c r="K9" s="78"/>
    </row>
    <row r="10" spans="2:11">
      <c r="B10" s="68"/>
      <c r="C10" s="69"/>
      <c r="D10" s="70"/>
      <c r="E10" s="71">
        <v>6</v>
      </c>
      <c r="F10" s="71" t="s">
        <v>29</v>
      </c>
      <c r="G10" s="71" t="s">
        <v>23</v>
      </c>
      <c r="H10" s="67">
        <v>4</v>
      </c>
      <c r="I10" s="82">
        <v>1</v>
      </c>
      <c r="J10" s="83">
        <f t="shared" si="0"/>
        <v>4</v>
      </c>
      <c r="K10" s="78"/>
    </row>
    <row r="11" spans="2:11">
      <c r="B11" s="72"/>
      <c r="C11" s="73"/>
      <c r="D11" s="74"/>
      <c r="E11" s="71">
        <v>6</v>
      </c>
      <c r="F11" s="71" t="s">
        <v>29</v>
      </c>
      <c r="G11" s="71" t="s">
        <v>17</v>
      </c>
      <c r="H11" s="67">
        <v>6</v>
      </c>
      <c r="I11" s="82">
        <v>1</v>
      </c>
      <c r="J11" s="83">
        <f t="shared" si="0"/>
        <v>6</v>
      </c>
      <c r="K11" s="78"/>
    </row>
    <row r="12" spans="2:11">
      <c r="B12" s="75" t="s">
        <v>370</v>
      </c>
      <c r="C12" s="76" t="str">
        <f>B5</f>
        <v>Task 3.1</v>
      </c>
      <c r="D12" s="75"/>
      <c r="E12" s="75"/>
      <c r="F12" s="75"/>
      <c r="G12" s="75"/>
      <c r="H12" s="77">
        <f>MIN(H5:H11)</f>
        <v>3</v>
      </c>
      <c r="I12" s="84">
        <f>SUM(I5:I11)</f>
        <v>9</v>
      </c>
      <c r="J12" s="77">
        <f>MAX(J5:J11)</f>
        <v>8</v>
      </c>
      <c r="K12" s="78"/>
    </row>
    <row r="13" spans="2:11">
      <c r="H13" s="78"/>
      <c r="I13" s="78"/>
    </row>
    <row r="14" spans="2:11" ht="135">
      <c r="B14" s="62" t="str">
        <f>"Task "&amp;$D$1&amp;".2"</f>
        <v>Task 3.2</v>
      </c>
      <c r="C14" s="63" t="s">
        <v>389</v>
      </c>
      <c r="D14" s="64" t="s">
        <v>29</v>
      </c>
      <c r="E14" s="71">
        <v>5</v>
      </c>
      <c r="F14" s="71" t="s">
        <v>17</v>
      </c>
      <c r="G14" s="71" t="s">
        <v>29</v>
      </c>
      <c r="H14" s="67">
        <v>12</v>
      </c>
      <c r="I14" s="82">
        <v>3</v>
      </c>
      <c r="J14" s="83">
        <f>IF(I14+H14-1&gt;0,I14+H14-1,"")</f>
        <v>14</v>
      </c>
      <c r="K14" s="78"/>
    </row>
    <row r="15" spans="2:11">
      <c r="B15" s="68"/>
      <c r="C15" s="69"/>
      <c r="D15" s="70"/>
      <c r="E15" s="71">
        <v>17</v>
      </c>
      <c r="F15" s="71" t="s">
        <v>17</v>
      </c>
      <c r="G15" s="71" t="s">
        <v>29</v>
      </c>
      <c r="H15" s="67">
        <v>12</v>
      </c>
      <c r="I15" s="82">
        <v>6</v>
      </c>
      <c r="J15" s="83">
        <v>17</v>
      </c>
      <c r="K15" s="78"/>
    </row>
    <row r="16" spans="2:11">
      <c r="B16" s="68"/>
      <c r="C16" s="69"/>
      <c r="D16" s="70"/>
      <c r="E16" s="71">
        <v>18</v>
      </c>
      <c r="F16" s="71" t="s">
        <v>17</v>
      </c>
      <c r="G16" s="71" t="s">
        <v>29</v>
      </c>
      <c r="H16" s="67">
        <v>12</v>
      </c>
      <c r="I16" s="82">
        <v>6</v>
      </c>
      <c r="J16" s="83">
        <f t="shared" ref="J16:J21" si="1">IF(I16+H16-1&gt;0,I16+H16-1,"")</f>
        <v>17</v>
      </c>
      <c r="K16" s="78"/>
    </row>
    <row r="17" spans="2:11">
      <c r="B17" s="68"/>
      <c r="C17" s="69"/>
      <c r="D17" s="70"/>
      <c r="E17" s="71">
        <v>19</v>
      </c>
      <c r="F17" s="71" t="s">
        <v>17</v>
      </c>
      <c r="G17" s="71" t="s">
        <v>29</v>
      </c>
      <c r="H17" s="67">
        <v>12</v>
      </c>
      <c r="I17" s="82">
        <v>6</v>
      </c>
      <c r="J17" s="83">
        <f t="shared" si="1"/>
        <v>17</v>
      </c>
      <c r="K17" s="78"/>
    </row>
    <row r="18" spans="2:11">
      <c r="B18" s="68"/>
      <c r="C18" s="69"/>
      <c r="D18" s="70"/>
      <c r="E18" s="71">
        <v>5</v>
      </c>
      <c r="F18" s="71" t="s">
        <v>29</v>
      </c>
      <c r="G18" s="71" t="s">
        <v>17</v>
      </c>
      <c r="H18" s="67">
        <v>17</v>
      </c>
      <c r="I18" s="82">
        <v>3</v>
      </c>
      <c r="J18" s="83">
        <f t="shared" si="1"/>
        <v>19</v>
      </c>
      <c r="K18" s="78"/>
    </row>
    <row r="19" spans="2:11">
      <c r="B19" s="68"/>
      <c r="C19" s="69"/>
      <c r="D19" s="70"/>
      <c r="E19" s="71">
        <v>2</v>
      </c>
      <c r="F19" s="71" t="s">
        <v>29</v>
      </c>
      <c r="G19" s="71" t="s">
        <v>17</v>
      </c>
      <c r="H19" s="67">
        <v>17</v>
      </c>
      <c r="I19" s="82">
        <v>1</v>
      </c>
      <c r="J19" s="83">
        <f t="shared" si="1"/>
        <v>17</v>
      </c>
      <c r="K19" s="78"/>
    </row>
    <row r="20" spans="2:11">
      <c r="B20" s="68"/>
      <c r="C20" s="69"/>
      <c r="D20" s="70"/>
      <c r="E20" s="71">
        <v>7</v>
      </c>
      <c r="F20" s="71" t="s">
        <v>29</v>
      </c>
      <c r="G20" s="71" t="s">
        <v>17</v>
      </c>
      <c r="H20" s="67">
        <v>17</v>
      </c>
      <c r="I20" s="82">
        <v>1</v>
      </c>
      <c r="J20" s="83">
        <f t="shared" si="1"/>
        <v>17</v>
      </c>
      <c r="K20" s="78"/>
    </row>
    <row r="21" spans="2:11">
      <c r="B21" s="72"/>
      <c r="C21" s="73"/>
      <c r="D21" s="74"/>
      <c r="E21" s="71">
        <v>5</v>
      </c>
      <c r="F21" s="71" t="s">
        <v>29</v>
      </c>
      <c r="G21" s="71" t="s">
        <v>53</v>
      </c>
      <c r="H21" s="67">
        <v>6</v>
      </c>
      <c r="I21" s="82">
        <v>1</v>
      </c>
      <c r="J21" s="83">
        <f t="shared" si="1"/>
        <v>6</v>
      </c>
      <c r="K21" s="78"/>
    </row>
    <row r="22" spans="2:11">
      <c r="B22" s="75" t="s">
        <v>370</v>
      </c>
      <c r="C22" s="76" t="str">
        <f>B14</f>
        <v>Task 3.2</v>
      </c>
      <c r="D22" s="75"/>
      <c r="E22" s="75"/>
      <c r="F22" s="75"/>
      <c r="G22" s="75"/>
      <c r="H22" s="77">
        <f>MIN(H14:H21)</f>
        <v>6</v>
      </c>
      <c r="I22" s="84">
        <f>SUM(I14:I21)</f>
        <v>27</v>
      </c>
      <c r="J22" s="77">
        <f>MAX(J14:J21)</f>
        <v>19</v>
      </c>
      <c r="K22" s="78"/>
    </row>
    <row r="23" spans="2:11">
      <c r="B23" s="79"/>
      <c r="C23" s="80"/>
      <c r="D23" s="79"/>
      <c r="E23" s="79"/>
      <c r="F23" s="79"/>
      <c r="G23" s="79"/>
      <c r="H23" s="81"/>
      <c r="I23" s="85"/>
      <c r="J23" s="81"/>
      <c r="K23" s="78"/>
    </row>
    <row r="24" spans="2:11" ht="105">
      <c r="B24" s="62" t="str">
        <f>"Task "&amp;$D$1&amp;".3"</f>
        <v>Task 3.3</v>
      </c>
      <c r="C24" s="63" t="s">
        <v>390</v>
      </c>
      <c r="D24" s="64" t="s">
        <v>29</v>
      </c>
      <c r="E24" s="71">
        <v>1</v>
      </c>
      <c r="F24" s="71" t="s">
        <v>17</v>
      </c>
      <c r="G24" s="71" t="s">
        <v>29</v>
      </c>
      <c r="H24" s="67">
        <v>18</v>
      </c>
      <c r="I24" s="82">
        <v>1</v>
      </c>
      <c r="J24" s="83">
        <f t="shared" ref="J24:J29" si="2">IF(I24+H24-1&gt;0,I24+H24-1,"")</f>
        <v>18</v>
      </c>
      <c r="K24" s="78"/>
    </row>
    <row r="25" spans="2:11">
      <c r="B25" s="68"/>
      <c r="C25" s="69"/>
      <c r="D25" s="70"/>
      <c r="E25" s="71">
        <v>5</v>
      </c>
      <c r="F25" s="71" t="s">
        <v>17</v>
      </c>
      <c r="G25" s="71" t="s">
        <v>29</v>
      </c>
      <c r="H25" s="67">
        <v>18</v>
      </c>
      <c r="I25" s="82">
        <v>1</v>
      </c>
      <c r="J25" s="83">
        <f t="shared" si="2"/>
        <v>18</v>
      </c>
      <c r="K25" s="78"/>
    </row>
    <row r="26" spans="2:11">
      <c r="B26" s="68"/>
      <c r="C26" s="69"/>
      <c r="D26" s="70"/>
      <c r="E26" s="71">
        <v>17</v>
      </c>
      <c r="F26" s="71" t="s">
        <v>17</v>
      </c>
      <c r="G26" s="71" t="s">
        <v>29</v>
      </c>
      <c r="H26" s="67">
        <v>18</v>
      </c>
      <c r="I26" s="82">
        <v>1</v>
      </c>
      <c r="J26" s="83">
        <f t="shared" si="2"/>
        <v>18</v>
      </c>
      <c r="K26" s="78"/>
    </row>
    <row r="27" spans="2:11">
      <c r="B27" s="68"/>
      <c r="C27" s="69"/>
      <c r="D27" s="70"/>
      <c r="E27" s="71">
        <v>18</v>
      </c>
      <c r="F27" s="71" t="s">
        <v>17</v>
      </c>
      <c r="G27" s="71" t="s">
        <v>29</v>
      </c>
      <c r="H27" s="67">
        <v>18</v>
      </c>
      <c r="I27" s="82">
        <v>1</v>
      </c>
      <c r="J27" s="83">
        <f t="shared" si="2"/>
        <v>18</v>
      </c>
      <c r="K27" s="78"/>
    </row>
    <row r="28" spans="2:11">
      <c r="B28" s="68"/>
      <c r="C28" s="69"/>
      <c r="D28" s="70"/>
      <c r="E28" s="71">
        <v>4</v>
      </c>
      <c r="F28" s="71" t="s">
        <v>29</v>
      </c>
      <c r="G28" s="71" t="s">
        <v>17</v>
      </c>
      <c r="H28" s="67">
        <v>17</v>
      </c>
      <c r="I28" s="82">
        <v>1</v>
      </c>
      <c r="J28" s="83">
        <f t="shared" si="2"/>
        <v>17</v>
      </c>
      <c r="K28" s="78"/>
    </row>
    <row r="29" spans="2:11">
      <c r="B29" s="68"/>
      <c r="C29" s="69"/>
      <c r="D29" s="70"/>
      <c r="E29" s="71">
        <v>3</v>
      </c>
      <c r="F29" s="71" t="s">
        <v>29</v>
      </c>
      <c r="G29" s="71" t="s">
        <v>17</v>
      </c>
      <c r="H29" s="67">
        <v>28</v>
      </c>
      <c r="I29" s="82">
        <v>1</v>
      </c>
      <c r="J29" s="83">
        <f t="shared" si="2"/>
        <v>28</v>
      </c>
      <c r="K29" s="78"/>
    </row>
    <row r="30" spans="2:11">
      <c r="B30" s="72"/>
      <c r="C30" s="73"/>
      <c r="D30" s="74"/>
      <c r="E30" s="71">
        <v>1</v>
      </c>
      <c r="F30" s="71" t="s">
        <v>29</v>
      </c>
      <c r="G30" s="71" t="s">
        <v>369</v>
      </c>
      <c r="H30" s="67">
        <v>30</v>
      </c>
      <c r="I30" s="82">
        <v>1</v>
      </c>
      <c r="J30" s="83"/>
      <c r="K30" s="78"/>
    </row>
    <row r="31" spans="2:11">
      <c r="B31" s="75" t="s">
        <v>370</v>
      </c>
      <c r="C31" s="76" t="str">
        <f>B24</f>
        <v>Task 3.3</v>
      </c>
      <c r="D31" s="75"/>
      <c r="E31" s="75"/>
      <c r="F31" s="75"/>
      <c r="G31" s="75"/>
      <c r="H31" s="77">
        <f>MIN(H24:H30)</f>
        <v>17</v>
      </c>
      <c r="I31" s="84">
        <f>SUM(I24:I30)</f>
        <v>7</v>
      </c>
      <c r="J31" s="77">
        <f>MAX(J24:J30)</f>
        <v>28</v>
      </c>
      <c r="K31" s="78"/>
    </row>
    <row r="32" spans="2:11">
      <c r="H32" s="78"/>
      <c r="I32" s="78"/>
    </row>
    <row r="33" spans="1:19">
      <c r="H33" s="78"/>
      <c r="I33" s="78"/>
    </row>
    <row r="34" spans="1:19">
      <c r="H34" s="78"/>
      <c r="I34" s="78"/>
    </row>
    <row r="35" spans="1:19">
      <c r="B35" s="86" t="s">
        <v>373</v>
      </c>
      <c r="C35" s="87"/>
      <c r="D35" s="86"/>
      <c r="E35" s="86"/>
      <c r="F35" s="88" t="e">
        <f>Partner_1</f>
        <v>#NAME?</v>
      </c>
      <c r="G35" s="88" t="e">
        <f>Partner_2</f>
        <v>#NAME?</v>
      </c>
      <c r="H35" s="88" t="e">
        <f>Partner_3</f>
        <v>#NAME?</v>
      </c>
      <c r="I35" s="88" t="e">
        <f>Partner_4</f>
        <v>#NAME?</v>
      </c>
      <c r="J35" s="88" t="e">
        <f>Partner_5</f>
        <v>#NAME?</v>
      </c>
      <c r="K35" s="88" t="e">
        <f>Partner_6</f>
        <v>#NAME?</v>
      </c>
      <c r="L35" s="88" t="e">
        <f>Partner_7</f>
        <v>#NAME?</v>
      </c>
      <c r="M35" s="88" t="e">
        <f>Partner_8</f>
        <v>#NAME?</v>
      </c>
      <c r="N35" s="88" t="e">
        <f>Partner_9</f>
        <v>#NAME?</v>
      </c>
      <c r="O35" s="88" t="e">
        <f>Partner_10</f>
        <v>#NAME?</v>
      </c>
      <c r="P35" s="88" t="e">
        <f>Partner_11</f>
        <v>#NAME?</v>
      </c>
      <c r="Q35" s="88" t="e">
        <f>Partner_12</f>
        <v>#NAME?</v>
      </c>
      <c r="R35" s="103" t="e">
        <f>Partner_13</f>
        <v>#NAME?</v>
      </c>
      <c r="S35" s="104"/>
    </row>
    <row r="36" spans="1:19">
      <c r="B36" s="86" t="s">
        <v>374</v>
      </c>
      <c r="C36" s="87"/>
      <c r="D36" s="86"/>
      <c r="E36" s="86"/>
      <c r="F36" s="89">
        <f t="shared" ref="F36:Q36" si="3">SUMIF($F4:$F34,F35,$I4:$I34)</f>
        <v>0</v>
      </c>
      <c r="G36" s="89">
        <f t="shared" si="3"/>
        <v>0</v>
      </c>
      <c r="H36" s="89">
        <f t="shared" si="3"/>
        <v>0</v>
      </c>
      <c r="I36" s="89">
        <f t="shared" si="3"/>
        <v>0</v>
      </c>
      <c r="J36" s="89">
        <f t="shared" si="3"/>
        <v>0</v>
      </c>
      <c r="K36" s="89">
        <f t="shared" si="3"/>
        <v>0</v>
      </c>
      <c r="L36" s="89">
        <f t="shared" si="3"/>
        <v>0</v>
      </c>
      <c r="M36" s="89">
        <f t="shared" si="3"/>
        <v>0</v>
      </c>
      <c r="N36" s="89">
        <f t="shared" si="3"/>
        <v>0</v>
      </c>
      <c r="O36" s="89">
        <f t="shared" si="3"/>
        <v>0</v>
      </c>
      <c r="P36" s="89">
        <f t="shared" si="3"/>
        <v>0</v>
      </c>
      <c r="Q36" s="89">
        <f t="shared" si="3"/>
        <v>0</v>
      </c>
      <c r="R36" s="89" t="e">
        <f>SUMIF(#REF!,R35,#REF!)</f>
        <v>#REF!</v>
      </c>
      <c r="S36" s="105">
        <f>SUM(F36:Q36)</f>
        <v>0</v>
      </c>
    </row>
    <row r="40" spans="1:19">
      <c r="B40" s="90" t="str">
        <f>"Summary of Tasks "&amp;B1&amp;" "&amp;D1</f>
        <v>Summary of Tasks Workpackage Number 3</v>
      </c>
      <c r="C40" s="91"/>
      <c r="D40" s="92"/>
      <c r="E40" s="93"/>
    </row>
    <row r="42" spans="1:19">
      <c r="B42" s="94" t="s">
        <v>375</v>
      </c>
      <c r="C42" s="95" t="s">
        <v>360</v>
      </c>
      <c r="D42" s="94" t="s">
        <v>376</v>
      </c>
      <c r="E42" s="94" t="s">
        <v>304</v>
      </c>
      <c r="F42" s="96" t="s">
        <v>377</v>
      </c>
    </row>
    <row r="43" spans="1:19">
      <c r="B43" s="97"/>
      <c r="C43" s="98"/>
      <c r="D43" s="97"/>
      <c r="E43" s="97"/>
      <c r="F43" s="97"/>
    </row>
    <row r="44" spans="1:19" ht="90">
      <c r="A44">
        <f>IF(NOT(ISBLANK(B44)),A43+1)</f>
        <v>1</v>
      </c>
      <c r="B44" s="97" t="str">
        <f>B5</f>
        <v>Task 3.1</v>
      </c>
      <c r="C44" s="98" t="str">
        <f ca="1">INDIRECT(ADDRESS(MATCH($B44,$B$1:$B$34,0),3,,,"WP"&amp;$D$1))</f>
        <v>Selection and description of degraded soils</v>
      </c>
      <c r="D44" s="97">
        <f ca="1">INDIRECT(ADDRESS(MATCH($B44,$C$1:$C$34,0),8,,,"WP"&amp;$D$1))</f>
        <v>3</v>
      </c>
      <c r="E44" s="97">
        <f ca="1">INDIRECT(ADDRESS(MATCH($B44,$C$1:$C$34,0),10,,,"WP"&amp;$D$1))</f>
        <v>8</v>
      </c>
      <c r="F44" s="97">
        <f ca="1">INDIRECT(ADDRESS(MATCH($B44,$C$1:$C$34,0),9,,,"WP"&amp;$D$1))</f>
        <v>9</v>
      </c>
      <c r="I44" s="102" t="s">
        <v>378</v>
      </c>
      <c r="J44" s="102"/>
      <c r="K44" s="102"/>
      <c r="L44" s="102"/>
      <c r="M44" s="102"/>
    </row>
    <row r="45" spans="1:19" ht="135">
      <c r="A45">
        <f>IF(NOT(ISBLANK(B45)),A44+1)</f>
        <v>2</v>
      </c>
      <c r="B45" s="97" t="str">
        <f>B14</f>
        <v>Task 3.2</v>
      </c>
      <c r="C45" s="98" t="str">
        <f ca="1">INDIRECT(ADDRESS(MATCH($B45,$B$1:$B$34,0),3,,,"WP"&amp;$D$1))</f>
        <v>Mesocosms, greenhouse and field experiments with soil amendment monitoring</v>
      </c>
      <c r="D45" s="97">
        <f ca="1">INDIRECT(ADDRESS(MATCH($B45,$C$1:$C$34,0),8,,,"WP"&amp;$D$1))</f>
        <v>6</v>
      </c>
      <c r="E45" s="97">
        <f ca="1">INDIRECT(ADDRESS(MATCH($B45,$C$1:$C$34,0),10,,,"WP"&amp;$D$1))</f>
        <v>19</v>
      </c>
      <c r="F45" s="97">
        <f ca="1">INDIRECT(ADDRESS(MATCH($B45,$C$1:$C$34,0),9,,,"WP"&amp;$D$1))</f>
        <v>27</v>
      </c>
    </row>
    <row r="46" spans="1:19" ht="105">
      <c r="A46">
        <f>IF(NOT(ISBLANK(B46)),A45+1,A45)</f>
        <v>3</v>
      </c>
      <c r="B46" s="97" t="str">
        <f>B24</f>
        <v>Task 3.3</v>
      </c>
      <c r="C46" s="98" t="str">
        <f ca="1">INDIRECT(ADDRESS(MATCH($B46,$B$1:$B$34,0),3,,,"WP"&amp;$D$1))</f>
        <v xml:space="preserve">Robust multi-continental frame network collaboration </v>
      </c>
      <c r="D46" s="97">
        <f ca="1">INDIRECT(ADDRESS(MATCH($B46,$C$1:$C$34,0),8,,,"WP"&amp;$D$1))</f>
        <v>17</v>
      </c>
      <c r="E46" s="97">
        <f ca="1">INDIRECT(ADDRESS(MATCH($B46,$C$1:$C$34,0),10,,,"WP"&amp;$D$1))</f>
        <v>28</v>
      </c>
      <c r="F46" s="97">
        <f ca="1">INDIRECT(ADDRESS(MATCH($B46,$C$1:$C$34,0),9,,,"WP"&amp;$D$1))</f>
        <v>7</v>
      </c>
    </row>
    <row r="47" spans="1:19">
      <c r="B47" s="94" t="s">
        <v>379</v>
      </c>
      <c r="C47" s="95"/>
      <c r="D47" s="99">
        <f ca="1">MIN(D44:D46)</f>
        <v>3</v>
      </c>
      <c r="E47" s="99">
        <f ca="1">MAX(E44:E46)</f>
        <v>28</v>
      </c>
      <c r="F47" s="100">
        <f ca="1">SUM(F44:F46)</f>
        <v>43</v>
      </c>
    </row>
    <row r="49" spans="1:8">
      <c r="B49" s="94" t="str">
        <f>"Total Tasks "&amp;B1&amp;" "&amp;D1</f>
        <v>Total Tasks Workpackage Number 3</v>
      </c>
      <c r="C49" s="95"/>
      <c r="D49" s="94">
        <f>MAX(A43:A46)</f>
        <v>3</v>
      </c>
    </row>
    <row r="52" spans="1:8">
      <c r="B52" s="90" t="s">
        <v>380</v>
      </c>
      <c r="C52" s="91"/>
      <c r="D52" s="92"/>
      <c r="E52" s="93"/>
    </row>
    <row r="54" spans="1:8" ht="45">
      <c r="A54" s="2"/>
      <c r="B54" s="101" t="s">
        <v>343</v>
      </c>
      <c r="C54" s="101" t="s">
        <v>344</v>
      </c>
      <c r="D54" s="101" t="s">
        <v>345</v>
      </c>
      <c r="E54" s="101" t="s">
        <v>346</v>
      </c>
      <c r="F54" s="101" t="s">
        <v>347</v>
      </c>
      <c r="G54" s="101" t="s">
        <v>348</v>
      </c>
      <c r="H54" s="101" t="s">
        <v>349</v>
      </c>
    </row>
    <row r="55" spans="1:8" ht="256.5">
      <c r="A55" s="1">
        <v>1</v>
      </c>
      <c r="B55" s="118" t="str">
        <f t="shared" ref="B55:B61" si="4">"D"&amp;$D$1&amp;"."&amp;A55</f>
        <v>D3.1</v>
      </c>
      <c r="C55" s="119" t="s">
        <v>391</v>
      </c>
      <c r="D55" s="120">
        <f t="shared" ref="D55:D61" si="5">$D$1</f>
        <v>3</v>
      </c>
      <c r="E55" s="12" t="s">
        <v>29</v>
      </c>
      <c r="F55" s="12" t="s">
        <v>326</v>
      </c>
      <c r="G55" s="12" t="s">
        <v>334</v>
      </c>
      <c r="H55" s="121" t="s">
        <v>392</v>
      </c>
    </row>
    <row r="56" spans="1:8" ht="315">
      <c r="A56" s="1">
        <v>2</v>
      </c>
      <c r="B56" s="118" t="str">
        <f t="shared" si="4"/>
        <v>D3.2</v>
      </c>
      <c r="C56" s="122" t="s">
        <v>393</v>
      </c>
      <c r="D56" s="120">
        <f t="shared" si="5"/>
        <v>3</v>
      </c>
      <c r="E56" s="12" t="s">
        <v>29</v>
      </c>
      <c r="F56" s="12"/>
      <c r="G56" s="12"/>
      <c r="H56" s="121">
        <v>24.36</v>
      </c>
    </row>
    <row r="57" spans="1:8" ht="285">
      <c r="A57" s="1">
        <v>3</v>
      </c>
      <c r="B57" s="118" t="str">
        <f t="shared" si="4"/>
        <v>D3.3</v>
      </c>
      <c r="C57" s="119" t="s">
        <v>394</v>
      </c>
      <c r="D57" s="120">
        <f t="shared" si="5"/>
        <v>3</v>
      </c>
      <c r="E57" s="12" t="s">
        <v>29</v>
      </c>
      <c r="F57" s="12"/>
      <c r="G57" s="12"/>
      <c r="H57" s="121">
        <v>36</v>
      </c>
    </row>
    <row r="58" spans="1:8" ht="327.75">
      <c r="A58" s="1">
        <v>4</v>
      </c>
      <c r="B58" s="118" t="str">
        <f t="shared" si="4"/>
        <v>D3.4</v>
      </c>
      <c r="C58" s="119" t="s">
        <v>395</v>
      </c>
      <c r="D58" s="120">
        <f t="shared" si="5"/>
        <v>3</v>
      </c>
      <c r="E58" s="12" t="s">
        <v>29</v>
      </c>
      <c r="F58" s="12"/>
      <c r="G58" s="12"/>
      <c r="H58" s="121" t="s">
        <v>396</v>
      </c>
    </row>
    <row r="59" spans="1:8" ht="242.25">
      <c r="A59" s="1">
        <v>5</v>
      </c>
      <c r="B59" s="118" t="str">
        <f t="shared" si="4"/>
        <v>D3.5</v>
      </c>
      <c r="C59" s="119" t="s">
        <v>397</v>
      </c>
      <c r="D59" s="120">
        <f t="shared" si="5"/>
        <v>3</v>
      </c>
      <c r="E59" s="12" t="s">
        <v>29</v>
      </c>
      <c r="F59" s="12" t="s">
        <v>326</v>
      </c>
      <c r="G59" s="12" t="s">
        <v>334</v>
      </c>
      <c r="H59" s="121">
        <v>12</v>
      </c>
    </row>
    <row r="60" spans="1:8" ht="165">
      <c r="A60" s="1">
        <v>6</v>
      </c>
      <c r="B60" s="118" t="str">
        <f t="shared" si="4"/>
        <v>D3.6</v>
      </c>
      <c r="C60" s="123" t="s">
        <v>398</v>
      </c>
      <c r="D60" s="120">
        <f t="shared" si="5"/>
        <v>3</v>
      </c>
      <c r="E60" s="12" t="s">
        <v>29</v>
      </c>
      <c r="F60" s="12" t="s">
        <v>326</v>
      </c>
      <c r="G60" s="12" t="s">
        <v>334</v>
      </c>
      <c r="H60" s="121">
        <v>24</v>
      </c>
    </row>
    <row r="61" spans="1:8" ht="150">
      <c r="A61" s="1">
        <v>7</v>
      </c>
      <c r="B61" s="118" t="str">
        <f t="shared" si="4"/>
        <v>D3.7</v>
      </c>
      <c r="C61" s="118" t="s">
        <v>399</v>
      </c>
      <c r="D61" s="120">
        <f t="shared" si="5"/>
        <v>3</v>
      </c>
      <c r="E61" s="12" t="s">
        <v>29</v>
      </c>
      <c r="F61" s="12" t="s">
        <v>326</v>
      </c>
      <c r="G61" s="12" t="s">
        <v>334</v>
      </c>
      <c r="H61" s="121">
        <v>30</v>
      </c>
    </row>
    <row r="62" spans="1:8">
      <c r="A62" s="1">
        <v>8</v>
      </c>
      <c r="B62" s="12"/>
      <c r="C62" s="10"/>
      <c r="D62" s="22"/>
      <c r="E62" s="12"/>
      <c r="F62" s="12"/>
      <c r="G62" s="12"/>
      <c r="H62" s="12"/>
    </row>
    <row r="63" spans="1:8">
      <c r="A63" s="1">
        <v>9</v>
      </c>
      <c r="B63" s="12"/>
      <c r="C63" s="10"/>
      <c r="D63" s="22"/>
      <c r="E63" s="12"/>
      <c r="F63" s="12"/>
      <c r="G63" s="12"/>
      <c r="H63" s="12"/>
    </row>
    <row r="64" spans="1:8">
      <c r="A64" s="1">
        <v>10</v>
      </c>
      <c r="B64" s="12"/>
      <c r="C64" s="10"/>
      <c r="D64" s="22"/>
      <c r="E64" s="12"/>
      <c r="F64" s="12"/>
      <c r="G64" s="12"/>
      <c r="H64" s="12"/>
    </row>
    <row r="65" spans="5:5">
      <c r="E65" s="1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topLeftCell="A75" workbookViewId="0"/>
  </sheetViews>
  <sheetFormatPr baseColWidth="10" defaultRowHeight="15"/>
  <sheetData>
    <row r="1" spans="2:11">
      <c r="B1" s="57" t="s">
        <v>358</v>
      </c>
      <c r="C1" s="58"/>
      <c r="D1" s="57">
        <v>4</v>
      </c>
    </row>
    <row r="3" spans="2:11" ht="60">
      <c r="B3" s="59" t="s">
        <v>359</v>
      </c>
      <c r="C3" s="60" t="s">
        <v>360</v>
      </c>
      <c r="D3" s="59" t="s">
        <v>361</v>
      </c>
      <c r="E3" s="61" t="s">
        <v>362</v>
      </c>
      <c r="F3" s="61" t="s">
        <v>363</v>
      </c>
      <c r="G3" s="61" t="s">
        <v>364</v>
      </c>
      <c r="H3" s="61" t="s">
        <v>365</v>
      </c>
      <c r="I3" s="61" t="s">
        <v>366</v>
      </c>
      <c r="J3" s="61" t="s">
        <v>367</v>
      </c>
    </row>
    <row r="5" spans="2:11" ht="120">
      <c r="B5" s="62" t="str">
        <f>"Task "&amp;$D$1&amp;".1"</f>
        <v>Task 4.1</v>
      </c>
      <c r="C5" s="63" t="s">
        <v>400</v>
      </c>
      <c r="D5" s="64" t="s">
        <v>53</v>
      </c>
      <c r="E5" s="71">
        <v>1</v>
      </c>
      <c r="F5" s="71" t="s">
        <v>53</v>
      </c>
      <c r="G5" s="71" t="s">
        <v>17</v>
      </c>
      <c r="H5" s="67">
        <v>1</v>
      </c>
      <c r="I5" s="82">
        <v>1</v>
      </c>
      <c r="J5" s="83">
        <f t="shared" ref="J5:J11" si="0">IF(I5+H5-1&gt;0,I5+H5-1,"")</f>
        <v>1</v>
      </c>
      <c r="K5" s="78"/>
    </row>
    <row r="6" spans="2:11">
      <c r="B6" s="68"/>
      <c r="C6" s="69"/>
      <c r="D6" s="70"/>
      <c r="E6" s="71">
        <v>3</v>
      </c>
      <c r="F6" s="71" t="s">
        <v>53</v>
      </c>
      <c r="G6" s="71" t="s">
        <v>17</v>
      </c>
      <c r="H6" s="67">
        <v>1</v>
      </c>
      <c r="I6" s="82">
        <v>1</v>
      </c>
      <c r="J6" s="83">
        <f t="shared" si="0"/>
        <v>1</v>
      </c>
      <c r="K6" s="78"/>
    </row>
    <row r="7" spans="2:11">
      <c r="B7" s="68"/>
      <c r="C7" s="69"/>
      <c r="D7" s="70"/>
      <c r="E7" s="71">
        <v>6</v>
      </c>
      <c r="F7" s="71" t="s">
        <v>53</v>
      </c>
      <c r="G7" s="71" t="s">
        <v>17</v>
      </c>
      <c r="H7" s="67">
        <v>1</v>
      </c>
      <c r="I7" s="82">
        <v>1</v>
      </c>
      <c r="J7" s="83">
        <f t="shared" si="0"/>
        <v>1</v>
      </c>
      <c r="K7" s="78"/>
    </row>
    <row r="8" spans="2:11">
      <c r="B8" s="68"/>
      <c r="C8" s="69"/>
      <c r="D8" s="70"/>
      <c r="E8" s="71">
        <v>8</v>
      </c>
      <c r="F8" s="71" t="s">
        <v>23</v>
      </c>
      <c r="G8" s="71" t="s">
        <v>17</v>
      </c>
      <c r="H8" s="67">
        <v>1</v>
      </c>
      <c r="I8" s="82">
        <v>1</v>
      </c>
      <c r="J8" s="83">
        <f t="shared" si="0"/>
        <v>1</v>
      </c>
      <c r="K8" s="78"/>
    </row>
    <row r="9" spans="2:11">
      <c r="B9" s="68"/>
      <c r="C9" s="69"/>
      <c r="D9" s="70"/>
      <c r="E9" s="71">
        <v>8</v>
      </c>
      <c r="F9" s="71" t="s">
        <v>23</v>
      </c>
      <c r="G9" s="71" t="s">
        <v>17</v>
      </c>
      <c r="H9" s="67">
        <v>6</v>
      </c>
      <c r="I9" s="82">
        <v>1</v>
      </c>
      <c r="J9" s="83">
        <f t="shared" si="0"/>
        <v>6</v>
      </c>
      <c r="K9" s="78"/>
    </row>
    <row r="10" spans="2:11">
      <c r="B10" s="68"/>
      <c r="C10" s="69"/>
      <c r="D10" s="70"/>
      <c r="E10" s="71">
        <v>2</v>
      </c>
      <c r="F10" s="71" t="s">
        <v>17</v>
      </c>
      <c r="G10" s="71" t="s">
        <v>53</v>
      </c>
      <c r="H10" s="67">
        <v>29</v>
      </c>
      <c r="I10" s="82">
        <v>1</v>
      </c>
      <c r="J10" s="83">
        <f t="shared" si="0"/>
        <v>29</v>
      </c>
      <c r="K10" s="78"/>
    </row>
    <row r="11" spans="2:11">
      <c r="B11" s="72"/>
      <c r="C11" s="73"/>
      <c r="D11" s="74"/>
      <c r="E11" s="71"/>
      <c r="F11" s="71"/>
      <c r="G11" s="71"/>
      <c r="H11" s="67"/>
      <c r="I11" s="82"/>
      <c r="J11" s="83" t="str">
        <f t="shared" si="0"/>
        <v/>
      </c>
      <c r="K11" s="78"/>
    </row>
    <row r="12" spans="2:11">
      <c r="B12" s="75" t="s">
        <v>370</v>
      </c>
      <c r="C12" s="76" t="str">
        <f>B5</f>
        <v>Task 4.1</v>
      </c>
      <c r="D12" s="75"/>
      <c r="E12" s="75"/>
      <c r="F12" s="75"/>
      <c r="G12" s="75"/>
      <c r="H12" s="77">
        <f>MIN(H5:H11)</f>
        <v>1</v>
      </c>
      <c r="I12" s="84">
        <f>SUM(I5:I11)</f>
        <v>6</v>
      </c>
      <c r="J12" s="77">
        <f>MAX(J5:J11)</f>
        <v>29</v>
      </c>
      <c r="K12" s="78"/>
    </row>
    <row r="13" spans="2:11">
      <c r="H13" s="78"/>
      <c r="I13" s="78"/>
    </row>
    <row r="14" spans="2:11" ht="135">
      <c r="B14" s="62" t="str">
        <f>"Task "&amp;$D$1&amp;".2"</f>
        <v>Task 4.2</v>
      </c>
      <c r="C14" s="63" t="s">
        <v>401</v>
      </c>
      <c r="D14" s="64" t="s">
        <v>53</v>
      </c>
      <c r="E14" s="71">
        <v>15</v>
      </c>
      <c r="F14" s="71" t="s">
        <v>17</v>
      </c>
      <c r="G14" s="71" t="s">
        <v>53</v>
      </c>
      <c r="H14" s="67">
        <v>7</v>
      </c>
      <c r="I14" s="82">
        <v>2</v>
      </c>
      <c r="J14" s="83">
        <f t="shared" ref="J14:J20" si="1">IF(I14+H14-1&gt;0,I14+H14-1,"")</f>
        <v>8</v>
      </c>
      <c r="K14" s="78"/>
    </row>
    <row r="15" spans="2:11">
      <c r="B15" s="68"/>
      <c r="C15" s="69"/>
      <c r="D15" s="70"/>
      <c r="E15" s="71">
        <v>21</v>
      </c>
      <c r="F15" s="71" t="s">
        <v>17</v>
      </c>
      <c r="G15" s="71" t="s">
        <v>53</v>
      </c>
      <c r="H15" s="67">
        <v>5</v>
      </c>
      <c r="I15" s="82">
        <v>2</v>
      </c>
      <c r="J15" s="83">
        <f t="shared" si="1"/>
        <v>6</v>
      </c>
      <c r="K15" s="78"/>
    </row>
    <row r="16" spans="2:11">
      <c r="B16" s="68"/>
      <c r="C16" s="69"/>
      <c r="D16" s="70"/>
      <c r="E16" s="71">
        <v>1</v>
      </c>
      <c r="F16" s="71" t="s">
        <v>23</v>
      </c>
      <c r="G16" s="71" t="s">
        <v>53</v>
      </c>
      <c r="H16" s="67">
        <v>6</v>
      </c>
      <c r="I16" s="82">
        <v>4</v>
      </c>
      <c r="J16" s="83">
        <f t="shared" si="1"/>
        <v>9</v>
      </c>
      <c r="K16" s="78"/>
    </row>
    <row r="17" spans="2:11">
      <c r="B17" s="68"/>
      <c r="C17" s="69"/>
      <c r="D17" s="70"/>
      <c r="E17" s="71">
        <v>2</v>
      </c>
      <c r="F17" s="71" t="s">
        <v>23</v>
      </c>
      <c r="G17" s="71" t="s">
        <v>53</v>
      </c>
      <c r="H17" s="67">
        <v>8</v>
      </c>
      <c r="I17" s="82">
        <v>2</v>
      </c>
      <c r="J17" s="83">
        <f t="shared" si="1"/>
        <v>9</v>
      </c>
      <c r="K17" s="78"/>
    </row>
    <row r="18" spans="2:11">
      <c r="B18" s="68"/>
      <c r="C18" s="69"/>
      <c r="D18" s="70"/>
      <c r="E18" s="71"/>
      <c r="F18" s="71"/>
      <c r="G18" s="71"/>
      <c r="H18" s="67"/>
      <c r="I18" s="82"/>
      <c r="J18" s="83" t="str">
        <f t="shared" si="1"/>
        <v/>
      </c>
      <c r="K18" s="78"/>
    </row>
    <row r="19" spans="2:11">
      <c r="B19" s="68"/>
      <c r="C19" s="69"/>
      <c r="D19" s="70"/>
      <c r="E19" s="71"/>
      <c r="F19" s="71"/>
      <c r="G19" s="71"/>
      <c r="H19" s="67"/>
      <c r="I19" s="82"/>
      <c r="J19" s="83" t="str">
        <f t="shared" si="1"/>
        <v/>
      </c>
      <c r="K19" s="78"/>
    </row>
    <row r="20" spans="2:11">
      <c r="B20" s="72"/>
      <c r="C20" s="73"/>
      <c r="D20" s="74"/>
      <c r="E20" s="71"/>
      <c r="F20" s="71"/>
      <c r="G20" s="71"/>
      <c r="H20" s="67"/>
      <c r="I20" s="82"/>
      <c r="J20" s="83" t="str">
        <f t="shared" si="1"/>
        <v/>
      </c>
      <c r="K20" s="78"/>
    </row>
    <row r="21" spans="2:11">
      <c r="B21" s="75" t="s">
        <v>370</v>
      </c>
      <c r="C21" s="76" t="str">
        <f>B14</f>
        <v>Task 4.2</v>
      </c>
      <c r="D21" s="75"/>
      <c r="E21" s="75"/>
      <c r="F21" s="75"/>
      <c r="G21" s="75"/>
      <c r="H21" s="77">
        <f>MIN(H14:H20)</f>
        <v>5</v>
      </c>
      <c r="I21" s="84">
        <f>SUM(I14:I20)</f>
        <v>10</v>
      </c>
      <c r="J21" s="77">
        <f>MAX(J14:J20)</f>
        <v>9</v>
      </c>
      <c r="K21" s="78"/>
    </row>
    <row r="22" spans="2:11">
      <c r="B22" s="79"/>
      <c r="C22" s="80"/>
      <c r="D22" s="79"/>
      <c r="E22" s="79"/>
      <c r="F22" s="79"/>
      <c r="G22" s="79"/>
      <c r="H22" s="81"/>
      <c r="I22" s="85"/>
      <c r="J22" s="81"/>
      <c r="K22" s="78"/>
    </row>
    <row r="23" spans="2:11" ht="105">
      <c r="B23" s="62" t="str">
        <f>"Task "&amp;$D$1&amp;".3"</f>
        <v>Task 4.3</v>
      </c>
      <c r="C23" s="63" t="s">
        <v>402</v>
      </c>
      <c r="D23" s="64"/>
      <c r="E23" s="71">
        <v>11</v>
      </c>
      <c r="F23" s="71" t="s">
        <v>53</v>
      </c>
      <c r="G23" s="71" t="s">
        <v>17</v>
      </c>
      <c r="H23" s="67">
        <v>1</v>
      </c>
      <c r="I23" s="82">
        <v>1</v>
      </c>
      <c r="J23" s="83">
        <f t="shared" ref="J23:J30" si="2">IF(I23+H23-1&gt;0,I23+H23-1,"")</f>
        <v>1</v>
      </c>
      <c r="K23" s="78"/>
    </row>
    <row r="24" spans="2:11">
      <c r="B24" s="68"/>
      <c r="C24" s="69"/>
      <c r="D24" s="70"/>
      <c r="E24" s="71">
        <v>11</v>
      </c>
      <c r="F24" s="71" t="s">
        <v>53</v>
      </c>
      <c r="G24" s="71" t="s">
        <v>17</v>
      </c>
      <c r="H24" s="67">
        <v>1</v>
      </c>
      <c r="I24" s="82">
        <v>1</v>
      </c>
      <c r="J24" s="83">
        <f t="shared" si="2"/>
        <v>1</v>
      </c>
      <c r="K24" s="78"/>
    </row>
    <row r="25" spans="2:11">
      <c r="B25" s="68"/>
      <c r="C25" s="69"/>
      <c r="D25" s="70"/>
      <c r="E25" s="71">
        <v>10</v>
      </c>
      <c r="F25" s="71" t="s">
        <v>17</v>
      </c>
      <c r="G25" s="71" t="s">
        <v>53</v>
      </c>
      <c r="H25" s="67">
        <v>6</v>
      </c>
      <c r="I25" s="82">
        <v>2</v>
      </c>
      <c r="J25" s="83">
        <f t="shared" si="2"/>
        <v>7</v>
      </c>
      <c r="K25" s="78"/>
    </row>
    <row r="26" spans="2:11">
      <c r="B26" s="68"/>
      <c r="C26" s="69"/>
      <c r="D26" s="70"/>
      <c r="E26" s="71">
        <v>10</v>
      </c>
      <c r="F26" s="71" t="s">
        <v>17</v>
      </c>
      <c r="G26" s="71" t="s">
        <v>53</v>
      </c>
      <c r="H26" s="67">
        <v>29</v>
      </c>
      <c r="I26" s="82">
        <v>1</v>
      </c>
      <c r="J26" s="83">
        <f t="shared" si="2"/>
        <v>29</v>
      </c>
      <c r="K26" s="78"/>
    </row>
    <row r="27" spans="2:11">
      <c r="B27" s="68"/>
      <c r="C27" s="69"/>
      <c r="D27" s="70"/>
      <c r="E27" s="71">
        <v>14</v>
      </c>
      <c r="F27" s="71" t="s">
        <v>17</v>
      </c>
      <c r="G27" s="71" t="s">
        <v>53</v>
      </c>
      <c r="H27" s="106">
        <v>19</v>
      </c>
      <c r="I27" s="82">
        <v>1</v>
      </c>
      <c r="J27" s="83">
        <f t="shared" si="2"/>
        <v>19</v>
      </c>
      <c r="K27" s="78"/>
    </row>
    <row r="28" spans="2:11">
      <c r="B28" s="68"/>
      <c r="C28" s="69"/>
      <c r="D28" s="70"/>
      <c r="E28" s="71">
        <v>4</v>
      </c>
      <c r="F28" s="71" t="s">
        <v>27</v>
      </c>
      <c r="G28" s="71" t="s">
        <v>17</v>
      </c>
      <c r="H28" s="67">
        <v>6</v>
      </c>
      <c r="I28" s="82">
        <v>1</v>
      </c>
      <c r="J28" s="83">
        <f t="shared" si="2"/>
        <v>6</v>
      </c>
      <c r="K28" s="116" t="s">
        <v>403</v>
      </c>
    </row>
    <row r="29" spans="2:11">
      <c r="B29" s="68"/>
      <c r="C29" s="69"/>
      <c r="D29" s="70"/>
      <c r="E29" s="71">
        <v>2</v>
      </c>
      <c r="F29" s="71" t="s">
        <v>23</v>
      </c>
      <c r="G29" s="71" t="s">
        <v>53</v>
      </c>
      <c r="H29" s="67">
        <v>12</v>
      </c>
      <c r="I29" s="82">
        <v>2</v>
      </c>
      <c r="J29" s="83">
        <f t="shared" si="2"/>
        <v>13</v>
      </c>
      <c r="K29" s="78"/>
    </row>
    <row r="30" spans="2:11">
      <c r="B30" s="72"/>
      <c r="C30" s="73"/>
      <c r="D30" s="74"/>
      <c r="E30" s="71">
        <v>4</v>
      </c>
      <c r="F30" s="71" t="s">
        <v>23</v>
      </c>
      <c r="G30" s="71" t="s">
        <v>53</v>
      </c>
      <c r="H30" s="67">
        <v>18</v>
      </c>
      <c r="I30" s="82">
        <v>2</v>
      </c>
      <c r="J30" s="83">
        <f t="shared" si="2"/>
        <v>19</v>
      </c>
      <c r="K30" s="78"/>
    </row>
    <row r="31" spans="2:11">
      <c r="B31" s="75" t="s">
        <v>370</v>
      </c>
      <c r="C31" s="76" t="str">
        <f>B23</f>
        <v>Task 4.3</v>
      </c>
      <c r="D31" s="75"/>
      <c r="E31" s="75"/>
      <c r="F31" s="75"/>
      <c r="G31" s="75"/>
      <c r="H31" s="77">
        <f>MIN(H23:H30)</f>
        <v>1</v>
      </c>
      <c r="I31" s="84">
        <f>SUM(I23:I30)</f>
        <v>11</v>
      </c>
      <c r="J31" s="77">
        <f>MAX(J23:J30)</f>
        <v>29</v>
      </c>
      <c r="K31" s="78"/>
    </row>
    <row r="32" spans="2:11">
      <c r="H32" s="78"/>
      <c r="I32" s="78"/>
    </row>
    <row r="33" spans="2:19" ht="210">
      <c r="B33" s="62" t="str">
        <f>"Task "&amp;$D$1&amp;".4"</f>
        <v>Task 4.4</v>
      </c>
      <c r="C33" s="107" t="s">
        <v>404</v>
      </c>
      <c r="D33" s="108" t="s">
        <v>53</v>
      </c>
      <c r="E33" s="65">
        <v>1</v>
      </c>
      <c r="F33" s="66" t="s">
        <v>53</v>
      </c>
      <c r="G33" s="66" t="s">
        <v>17</v>
      </c>
      <c r="H33" s="67">
        <v>24</v>
      </c>
      <c r="I33" s="82">
        <v>1</v>
      </c>
      <c r="J33" s="83">
        <f t="shared" ref="J33:J43" si="3">IF(I33+H33-1&gt;0,I33+H33-1,"")</f>
        <v>24</v>
      </c>
      <c r="K33" s="78"/>
    </row>
    <row r="34" spans="2:19">
      <c r="B34" s="68"/>
      <c r="C34" s="109"/>
      <c r="D34" s="110"/>
      <c r="E34" s="71">
        <v>3</v>
      </c>
      <c r="F34" s="66" t="s">
        <v>53</v>
      </c>
      <c r="G34" s="66" t="s">
        <v>17</v>
      </c>
      <c r="H34" s="67">
        <v>24</v>
      </c>
      <c r="I34" s="82">
        <v>1</v>
      </c>
      <c r="J34" s="83">
        <f t="shared" si="3"/>
        <v>24</v>
      </c>
      <c r="K34" s="78"/>
    </row>
    <row r="35" spans="2:19">
      <c r="B35" s="68"/>
      <c r="C35" s="109"/>
      <c r="D35" s="110"/>
      <c r="E35" s="71">
        <v>6</v>
      </c>
      <c r="F35" s="66" t="s">
        <v>53</v>
      </c>
      <c r="G35" s="66" t="s">
        <v>17</v>
      </c>
      <c r="H35" s="67">
        <v>24</v>
      </c>
      <c r="I35" s="82">
        <v>1</v>
      </c>
      <c r="J35" s="83">
        <f t="shared" si="3"/>
        <v>24</v>
      </c>
      <c r="K35" s="78"/>
    </row>
    <row r="36" spans="2:19">
      <c r="B36" s="68"/>
      <c r="C36" s="109"/>
      <c r="D36" s="110"/>
      <c r="E36" s="71">
        <v>2</v>
      </c>
      <c r="F36" s="66" t="s">
        <v>23</v>
      </c>
      <c r="G36" s="66" t="s">
        <v>53</v>
      </c>
      <c r="H36" s="67">
        <v>12</v>
      </c>
      <c r="I36" s="82">
        <v>2</v>
      </c>
      <c r="J36" s="83">
        <f t="shared" si="3"/>
        <v>13</v>
      </c>
      <c r="K36" s="78"/>
    </row>
    <row r="37" spans="2:19">
      <c r="B37" s="68"/>
      <c r="C37" s="109"/>
      <c r="D37" s="110"/>
      <c r="E37" s="71">
        <v>2</v>
      </c>
      <c r="F37" s="66" t="s">
        <v>23</v>
      </c>
      <c r="G37" s="66" t="s">
        <v>53</v>
      </c>
      <c r="H37" s="67">
        <v>12</v>
      </c>
      <c r="I37" s="82">
        <v>2</v>
      </c>
      <c r="J37" s="83">
        <f t="shared" si="3"/>
        <v>13</v>
      </c>
      <c r="K37" s="78"/>
    </row>
    <row r="38" spans="2:19">
      <c r="B38" s="68"/>
      <c r="C38" s="109"/>
      <c r="D38" s="110"/>
      <c r="E38" s="71">
        <v>15</v>
      </c>
      <c r="F38" s="66" t="s">
        <v>17</v>
      </c>
      <c r="G38" s="66" t="s">
        <v>53</v>
      </c>
      <c r="H38" s="67">
        <v>29</v>
      </c>
      <c r="I38" s="82">
        <v>2</v>
      </c>
      <c r="J38" s="83">
        <f t="shared" si="3"/>
        <v>30</v>
      </c>
      <c r="K38" s="78"/>
    </row>
    <row r="39" spans="2:19">
      <c r="B39" s="68"/>
      <c r="C39" s="109"/>
      <c r="D39" s="110"/>
      <c r="E39" s="71">
        <v>20</v>
      </c>
      <c r="F39" s="66" t="s">
        <v>17</v>
      </c>
      <c r="G39" s="66" t="s">
        <v>53</v>
      </c>
      <c r="H39" s="67">
        <v>5</v>
      </c>
      <c r="I39" s="82">
        <v>2</v>
      </c>
      <c r="J39" s="83">
        <f t="shared" si="3"/>
        <v>6</v>
      </c>
      <c r="K39" s="78"/>
    </row>
    <row r="40" spans="2:19">
      <c r="B40" s="68"/>
      <c r="C40" s="109"/>
      <c r="D40" s="110"/>
      <c r="E40" s="71">
        <v>4</v>
      </c>
      <c r="F40" s="71" t="s">
        <v>27</v>
      </c>
      <c r="G40" s="71" t="s">
        <v>17</v>
      </c>
      <c r="H40" s="67">
        <v>24</v>
      </c>
      <c r="I40" s="82">
        <v>1</v>
      </c>
      <c r="J40" s="83">
        <f t="shared" si="3"/>
        <v>24</v>
      </c>
      <c r="K40" s="116" t="s">
        <v>403</v>
      </c>
    </row>
    <row r="41" spans="2:19">
      <c r="B41" s="68"/>
      <c r="C41" s="109"/>
      <c r="D41" s="110"/>
      <c r="E41" s="71">
        <v>8</v>
      </c>
      <c r="F41" s="71" t="s">
        <v>27</v>
      </c>
      <c r="G41" s="71" t="s">
        <v>17</v>
      </c>
      <c r="H41" s="67">
        <v>24</v>
      </c>
      <c r="I41" s="82">
        <v>1</v>
      </c>
      <c r="J41" s="83">
        <f t="shared" si="3"/>
        <v>24</v>
      </c>
      <c r="K41" s="116" t="s">
        <v>403</v>
      </c>
    </row>
    <row r="42" spans="2:19">
      <c r="B42" s="68"/>
      <c r="C42" s="109"/>
      <c r="D42" s="110"/>
      <c r="E42" s="71">
        <v>8</v>
      </c>
      <c r="F42" s="71" t="s">
        <v>27</v>
      </c>
      <c r="G42" s="71" t="s">
        <v>17</v>
      </c>
      <c r="H42" s="67">
        <v>30</v>
      </c>
      <c r="I42" s="82">
        <v>1</v>
      </c>
      <c r="J42" s="83">
        <f t="shared" si="3"/>
        <v>30</v>
      </c>
      <c r="K42" s="116" t="s">
        <v>403</v>
      </c>
    </row>
    <row r="43" spans="2:19">
      <c r="B43" s="72"/>
      <c r="C43" s="111"/>
      <c r="D43" s="112"/>
      <c r="E43" s="71">
        <v>4</v>
      </c>
      <c r="F43" s="71" t="s">
        <v>27</v>
      </c>
      <c r="G43" s="71" t="s">
        <v>17</v>
      </c>
      <c r="H43" s="67">
        <v>30</v>
      </c>
      <c r="I43" s="82">
        <v>1</v>
      </c>
      <c r="J43" s="83">
        <f t="shared" si="3"/>
        <v>30</v>
      </c>
      <c r="K43" s="116" t="s">
        <v>403</v>
      </c>
    </row>
    <row r="44" spans="2:19">
      <c r="B44" s="113" t="s">
        <v>370</v>
      </c>
      <c r="C44" s="114" t="str">
        <f>B33</f>
        <v>Task 4.4</v>
      </c>
      <c r="D44" s="113"/>
      <c r="E44" s="113"/>
      <c r="F44" s="113"/>
      <c r="G44" s="113"/>
      <c r="H44" s="115">
        <f>MIN(H33:H43)</f>
        <v>5</v>
      </c>
      <c r="I44" s="117">
        <f>SUM(I33:I43)</f>
        <v>15</v>
      </c>
      <c r="J44" s="115">
        <f>MAX(J33:J43)</f>
        <v>30</v>
      </c>
      <c r="K44" s="78"/>
    </row>
    <row r="45" spans="2:19">
      <c r="K45" s="78"/>
    </row>
    <row r="46" spans="2:19">
      <c r="H46" s="78"/>
      <c r="I46" s="78"/>
    </row>
    <row r="47" spans="2:19">
      <c r="H47" s="78"/>
      <c r="I47" s="78"/>
    </row>
    <row r="48" spans="2:19">
      <c r="B48" s="86" t="s">
        <v>373</v>
      </c>
      <c r="C48" s="87"/>
      <c r="D48" s="86"/>
      <c r="E48" s="86"/>
      <c r="F48" s="88" t="e">
        <f>Partner_1</f>
        <v>#NAME?</v>
      </c>
      <c r="G48" s="88" t="e">
        <f>Partner_2</f>
        <v>#NAME?</v>
      </c>
      <c r="H48" s="88" t="e">
        <f>Partner_3</f>
        <v>#NAME?</v>
      </c>
      <c r="I48" s="88" t="e">
        <f>Partner_4</f>
        <v>#NAME?</v>
      </c>
      <c r="J48" s="88" t="e">
        <f>Partner_5</f>
        <v>#NAME?</v>
      </c>
      <c r="K48" s="88" t="e">
        <f>Partner_6</f>
        <v>#NAME?</v>
      </c>
      <c r="L48" s="88" t="e">
        <f>Partner_7</f>
        <v>#NAME?</v>
      </c>
      <c r="M48" s="88" t="e">
        <f>Partner_8</f>
        <v>#NAME?</v>
      </c>
      <c r="N48" s="88" t="e">
        <f>Partner_9</f>
        <v>#NAME?</v>
      </c>
      <c r="O48" s="88" t="e">
        <f>Partner_10</f>
        <v>#NAME?</v>
      </c>
      <c r="P48" s="88" t="e">
        <f>Partner_11</f>
        <v>#NAME?</v>
      </c>
      <c r="Q48" s="88" t="e">
        <f>Partner_12</f>
        <v>#NAME?</v>
      </c>
      <c r="R48" s="103" t="e">
        <f>Partner_13</f>
        <v>#NAME?</v>
      </c>
      <c r="S48" s="104"/>
    </row>
    <row r="49" spans="1:19">
      <c r="B49" s="86" t="s">
        <v>374</v>
      </c>
      <c r="C49" s="87"/>
      <c r="D49" s="86"/>
      <c r="E49" s="86"/>
      <c r="F49" s="89">
        <f t="shared" ref="F49:Q49" si="4">SUMIF($F4:$F47,F48,$I4:$I47)</f>
        <v>0</v>
      </c>
      <c r="G49" s="89">
        <f t="shared" si="4"/>
        <v>0</v>
      </c>
      <c r="H49" s="89">
        <f t="shared" si="4"/>
        <v>0</v>
      </c>
      <c r="I49" s="89">
        <f t="shared" si="4"/>
        <v>0</v>
      </c>
      <c r="J49" s="89">
        <f t="shared" si="4"/>
        <v>0</v>
      </c>
      <c r="K49" s="89">
        <f t="shared" si="4"/>
        <v>0</v>
      </c>
      <c r="L49" s="89">
        <f t="shared" si="4"/>
        <v>0</v>
      </c>
      <c r="M49" s="89">
        <f t="shared" si="4"/>
        <v>0</v>
      </c>
      <c r="N49" s="89">
        <f t="shared" si="4"/>
        <v>0</v>
      </c>
      <c r="O49" s="89">
        <f t="shared" si="4"/>
        <v>0</v>
      </c>
      <c r="P49" s="89">
        <f t="shared" si="4"/>
        <v>0</v>
      </c>
      <c r="Q49" s="89">
        <f t="shared" si="4"/>
        <v>0</v>
      </c>
      <c r="R49" s="89">
        <f>SUMIF($F10:$F47,R48,$I10:$I47)</f>
        <v>0</v>
      </c>
      <c r="S49" s="105">
        <f>SUM(F49:Q49)</f>
        <v>0</v>
      </c>
    </row>
    <row r="53" spans="1:19">
      <c r="B53" s="90" t="str">
        <f>"Summary of Tasks "&amp;B1&amp;" "&amp;D1</f>
        <v>Summary of Tasks Workpackage Number 4</v>
      </c>
      <c r="C53" s="91"/>
      <c r="D53" s="92"/>
      <c r="E53" s="93"/>
    </row>
    <row r="55" spans="1:19">
      <c r="B55" s="94" t="s">
        <v>375</v>
      </c>
      <c r="C55" s="95" t="s">
        <v>360</v>
      </c>
      <c r="D55" s="94" t="s">
        <v>376</v>
      </c>
      <c r="E55" s="94" t="s">
        <v>304</v>
      </c>
      <c r="F55" s="96" t="s">
        <v>377</v>
      </c>
    </row>
    <row r="56" spans="1:19">
      <c r="B56" s="97"/>
      <c r="C56" s="98"/>
      <c r="D56" s="97"/>
      <c r="E56" s="97"/>
      <c r="F56" s="97"/>
    </row>
    <row r="57" spans="1:19" ht="120">
      <c r="A57">
        <f>IF(NOT(ISBLANK(B57)),A56+1)</f>
        <v>1</v>
      </c>
      <c r="B57" s="97" t="str">
        <f>B5</f>
        <v>Task 4.1</v>
      </c>
      <c r="C57" s="98" t="str">
        <f ca="1">INDIRECT(ADDRESS(MATCH($B57,$B$1:$B$49,0),3,,,"WP"&amp;$D$1))</f>
        <v>Monitoring of plant pathogens and pests: Diagnostics and Epidemiology</v>
      </c>
      <c r="D57" s="97">
        <f ca="1">INDIRECT(ADDRESS(MATCH($B57,$C$1:$C$49,0),8,,,"WP"&amp;$D$1))</f>
        <v>1</v>
      </c>
      <c r="E57" s="97">
        <f ca="1">INDIRECT(ADDRESS(MATCH($B57,$C$1:$C$49,0),10,,,"WP"&amp;$D$1))</f>
        <v>29</v>
      </c>
      <c r="F57" s="97">
        <f ca="1">INDIRECT(ADDRESS(MATCH($B57,$C$1:$C$49,0),9,,,"WP"&amp;$D$1))</f>
        <v>6</v>
      </c>
      <c r="I57" s="102" t="s">
        <v>378</v>
      </c>
      <c r="J57" s="102"/>
      <c r="K57" s="102"/>
      <c r="L57" s="102"/>
      <c r="M57" s="102"/>
    </row>
    <row r="58" spans="1:19" ht="135">
      <c r="A58">
        <f>IF(NOT(ISBLANK(B58)),A57+1)</f>
        <v>2</v>
      </c>
      <c r="B58" s="97" t="str">
        <f>B14</f>
        <v>Task 4.2</v>
      </c>
      <c r="C58" s="98" t="str">
        <f ca="1">INDIRECT(ADDRESS(MATCH($B58,$B$1:$B$49,0),3,,,"WP"&amp;$D$1))</f>
        <v>Pathogen detection and identification thorough novel molecular assays</v>
      </c>
      <c r="D58" s="97">
        <f ca="1">INDIRECT(ADDRESS(MATCH($B58,$C$1:$C$49,0),8,,,"WP"&amp;$D$1))</f>
        <v>5</v>
      </c>
      <c r="E58" s="97">
        <f ca="1">INDIRECT(ADDRESS(MATCH($B58,$C$1:$C$49,0),10,,,"WP"&amp;$D$1))</f>
        <v>9</v>
      </c>
      <c r="F58" s="97">
        <f ca="1">INDIRECT(ADDRESS(MATCH($B58,$C$1:$C$49,0),9,,,"WP"&amp;$D$1))</f>
        <v>10</v>
      </c>
    </row>
    <row r="59" spans="1:19" ht="105">
      <c r="A59">
        <f>IF(NOT(ISBLANK(B59)),A58+1,A58)</f>
        <v>3</v>
      </c>
      <c r="B59" s="97" t="str">
        <f>B23</f>
        <v>Task 4.3</v>
      </c>
      <c r="C59" s="98" t="str">
        <f ca="1">INDIRECT(ADDRESS(MATCH($B59,$B$1:$B$49,0),3,,,"WP"&amp;$D$1))</f>
        <v>Monitoring of plant pests: detection and identification</v>
      </c>
      <c r="D59" s="97">
        <f ca="1">INDIRECT(ADDRESS(MATCH($B59,$C$1:$C$49,0),8,,,"WP"&amp;$D$1))</f>
        <v>1</v>
      </c>
      <c r="E59" s="97">
        <f ca="1">INDIRECT(ADDRESS(MATCH($B59,$C$1:$C$49,0),10,,,"WP"&amp;$D$1))</f>
        <v>29</v>
      </c>
      <c r="F59" s="97">
        <f ca="1">INDIRECT(ADDRESS(MATCH($B59,$C$1:$C$49,0),9,,,"WP"&amp;$D$1))</f>
        <v>11</v>
      </c>
    </row>
    <row r="60" spans="1:19" ht="210">
      <c r="A60">
        <f>IF(NOT(ISBLANK(B60)),A59+1,A59)</f>
        <v>4</v>
      </c>
      <c r="B60" s="97" t="str">
        <f>B33</f>
        <v>Task 4.4</v>
      </c>
      <c r="C60" s="98" t="str">
        <f ca="1">INDIRECT(ADDRESS(MATCH($B60,$B$1:$B$49,0),3,,,"WP"&amp;$D$1))</f>
        <v>Integrated pathogen/pest management with biocontrol agents (BCA): sustainable control methods for a resilient agriculture</v>
      </c>
      <c r="D60" s="97">
        <f ca="1">INDIRECT(ADDRESS(MATCH($B60,$C$1:$C$49,0),8,,,"WP"&amp;$D$1))</f>
        <v>5</v>
      </c>
      <c r="E60" s="97">
        <f ca="1">INDIRECT(ADDRESS(MATCH($B60,$C$1:$C$49,0),10,,,"WP"&amp;$D$1))</f>
        <v>30</v>
      </c>
      <c r="F60" s="97">
        <f ca="1">INDIRECT(ADDRESS(MATCH($B60,$C$1:$C$49,0),9,,,"WP"&amp;$D$1))</f>
        <v>15</v>
      </c>
    </row>
    <row r="61" spans="1:19">
      <c r="B61" s="94" t="s">
        <v>379</v>
      </c>
      <c r="C61" s="95"/>
      <c r="D61" s="99">
        <f ca="1">MIN(D57:D60)</f>
        <v>1</v>
      </c>
      <c r="E61" s="99">
        <f ca="1">MAX(E57:E60)</f>
        <v>30</v>
      </c>
      <c r="F61" s="100">
        <f ca="1">SUM(F57:F60)</f>
        <v>42</v>
      </c>
    </row>
    <row r="63" spans="1:19">
      <c r="B63" s="94" t="str">
        <f>"Total Tasks "&amp;B1&amp;" "&amp;D1</f>
        <v>Total Tasks Workpackage Number 4</v>
      </c>
      <c r="C63" s="95"/>
      <c r="D63" s="94">
        <f>MAX(A56:A60)</f>
        <v>4</v>
      </c>
    </row>
    <row r="66" spans="1:8">
      <c r="B66" s="90" t="s">
        <v>380</v>
      </c>
      <c r="C66" s="91"/>
      <c r="D66" s="92"/>
      <c r="E66" s="93"/>
    </row>
    <row r="68" spans="1:8" ht="45">
      <c r="A68" s="2"/>
      <c r="B68" s="101" t="s">
        <v>343</v>
      </c>
      <c r="C68" s="101" t="s">
        <v>344</v>
      </c>
      <c r="D68" s="101" t="s">
        <v>345</v>
      </c>
      <c r="E68" s="101" t="s">
        <v>346</v>
      </c>
      <c r="F68" s="101" t="s">
        <v>347</v>
      </c>
      <c r="G68" s="101" t="s">
        <v>348</v>
      </c>
      <c r="H68" s="101" t="s">
        <v>349</v>
      </c>
    </row>
    <row r="69" spans="1:8" ht="165">
      <c r="A69" s="1">
        <v>1</v>
      </c>
      <c r="B69" s="12" t="str">
        <f t="shared" ref="B69:B74" si="5">"D"&amp;$D$1&amp;"."&amp;A69</f>
        <v>D4.1</v>
      </c>
      <c r="C69" s="10" t="s">
        <v>405</v>
      </c>
      <c r="D69" s="22">
        <f t="shared" ref="D69:D74" si="6">$D$1</f>
        <v>4</v>
      </c>
      <c r="E69" s="12"/>
      <c r="F69" s="12" t="s">
        <v>329</v>
      </c>
      <c r="G69" s="12"/>
      <c r="H69" s="12"/>
    </row>
    <row r="70" spans="1:8" ht="120">
      <c r="A70" s="1">
        <v>2</v>
      </c>
      <c r="B70" s="12" t="str">
        <f t="shared" si="5"/>
        <v>D4.2</v>
      </c>
      <c r="C70" s="10" t="s">
        <v>406</v>
      </c>
      <c r="D70" s="22">
        <f t="shared" si="6"/>
        <v>4</v>
      </c>
      <c r="E70" s="12"/>
      <c r="F70" s="12" t="s">
        <v>329</v>
      </c>
      <c r="G70" s="12"/>
      <c r="H70" s="12"/>
    </row>
    <row r="71" spans="1:8" ht="195">
      <c r="A71" s="1">
        <v>3</v>
      </c>
      <c r="B71" s="12" t="str">
        <f t="shared" si="5"/>
        <v>D4.3</v>
      </c>
      <c r="C71" s="10" t="s">
        <v>407</v>
      </c>
      <c r="D71" s="22">
        <f t="shared" si="6"/>
        <v>4</v>
      </c>
      <c r="E71" s="12"/>
      <c r="F71" s="12" t="s">
        <v>329</v>
      </c>
      <c r="G71" s="12"/>
      <c r="H71" s="12"/>
    </row>
    <row r="72" spans="1:8" ht="120">
      <c r="A72" s="1">
        <v>4</v>
      </c>
      <c r="B72" s="12" t="str">
        <f t="shared" si="5"/>
        <v>D4.4</v>
      </c>
      <c r="C72" s="10" t="s">
        <v>408</v>
      </c>
      <c r="D72" s="22">
        <f t="shared" si="6"/>
        <v>4</v>
      </c>
      <c r="E72" s="12"/>
      <c r="F72" s="12" t="s">
        <v>329</v>
      </c>
      <c r="G72" s="12"/>
      <c r="H72" s="12"/>
    </row>
    <row r="73" spans="1:8">
      <c r="A73" s="1">
        <v>5</v>
      </c>
      <c r="B73" s="12" t="str">
        <f t="shared" si="5"/>
        <v>D4.5</v>
      </c>
      <c r="C73" s="10"/>
      <c r="D73" s="22">
        <f t="shared" si="6"/>
        <v>4</v>
      </c>
      <c r="E73" s="12"/>
      <c r="F73" s="12"/>
      <c r="G73" s="12"/>
      <c r="H73" s="12"/>
    </row>
    <row r="74" spans="1:8">
      <c r="A74" s="1">
        <v>6</v>
      </c>
      <c r="B74" s="12" t="str">
        <f t="shared" si="5"/>
        <v>D4.6</v>
      </c>
      <c r="C74" s="10"/>
      <c r="D74" s="22">
        <f t="shared" si="6"/>
        <v>4</v>
      </c>
      <c r="E74" s="12"/>
      <c r="F74" s="12"/>
      <c r="G74" s="12"/>
      <c r="H74" s="12"/>
    </row>
    <row r="75" spans="1:8">
      <c r="A75" s="1">
        <v>7</v>
      </c>
      <c r="B75" s="12"/>
      <c r="C75" s="10"/>
      <c r="D75" s="22"/>
      <c r="E75" s="12"/>
      <c r="F75" s="12"/>
      <c r="G75" s="12"/>
      <c r="H75" s="12"/>
    </row>
    <row r="76" spans="1:8">
      <c r="A76" s="1">
        <v>8</v>
      </c>
      <c r="B76" s="12"/>
      <c r="C76" s="10"/>
      <c r="D76" s="22"/>
      <c r="E76" s="12"/>
      <c r="F76" s="12"/>
      <c r="G76" s="12"/>
      <c r="H76" s="12"/>
    </row>
    <row r="77" spans="1:8">
      <c r="A77" s="1">
        <v>9</v>
      </c>
      <c r="B77" s="12"/>
      <c r="C77" s="10"/>
      <c r="D77" s="22"/>
      <c r="E77" s="12"/>
      <c r="F77" s="12"/>
      <c r="G77" s="12"/>
      <c r="H77" s="12"/>
    </row>
    <row r="78" spans="1:8">
      <c r="A78" s="1">
        <v>10</v>
      </c>
      <c r="B78" s="12"/>
      <c r="C78" s="10"/>
      <c r="D78" s="22"/>
      <c r="E78" s="12"/>
      <c r="F78" s="12"/>
      <c r="G78" s="12"/>
      <c r="H78" s="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60" zoomScale="96" zoomScaleNormal="96" workbookViewId="0">
      <selection activeCell="C62" sqref="C62"/>
    </sheetView>
  </sheetViews>
  <sheetFormatPr baseColWidth="10" defaultRowHeight="15"/>
  <sheetData>
    <row r="1" spans="2:11">
      <c r="B1" s="57" t="s">
        <v>358</v>
      </c>
      <c r="C1" s="58"/>
      <c r="D1" s="57">
        <v>5</v>
      </c>
    </row>
    <row r="3" spans="2:11" ht="60">
      <c r="B3" s="59" t="s">
        <v>359</v>
      </c>
      <c r="C3" s="60" t="s">
        <v>360</v>
      </c>
      <c r="D3" s="59" t="s">
        <v>361</v>
      </c>
      <c r="E3" s="61" t="s">
        <v>362</v>
      </c>
      <c r="F3" s="61" t="s">
        <v>363</v>
      </c>
      <c r="G3" s="61" t="s">
        <v>364</v>
      </c>
      <c r="H3" s="61" t="s">
        <v>365</v>
      </c>
      <c r="I3" s="61" t="s">
        <v>366</v>
      </c>
      <c r="J3" s="61" t="s">
        <v>367</v>
      </c>
    </row>
    <row r="5" spans="2:11" ht="75">
      <c r="B5" s="62" t="str">
        <f>"Task "&amp;$D$1&amp;".1"</f>
        <v>Task 5.1</v>
      </c>
      <c r="C5" s="63" t="s">
        <v>409</v>
      </c>
      <c r="D5" s="64" t="s">
        <v>10</v>
      </c>
      <c r="E5" s="71">
        <v>13</v>
      </c>
      <c r="F5" s="71" t="s">
        <v>23</v>
      </c>
      <c r="G5" s="71" t="s">
        <v>10</v>
      </c>
      <c r="H5" s="67">
        <v>9</v>
      </c>
      <c r="I5" s="82">
        <v>4</v>
      </c>
      <c r="J5" s="83">
        <f t="shared" ref="J5:J13" si="0">IF(I5+H5-1&gt;0,I5+H5-1,"")</f>
        <v>12</v>
      </c>
      <c r="K5" s="78"/>
    </row>
    <row r="6" spans="2:11">
      <c r="B6" s="68"/>
      <c r="C6" s="69"/>
      <c r="D6" s="70"/>
      <c r="E6" s="71">
        <v>14</v>
      </c>
      <c r="F6" s="71" t="s">
        <v>23</v>
      </c>
      <c r="G6" s="71" t="s">
        <v>10</v>
      </c>
      <c r="H6" s="67">
        <v>33</v>
      </c>
      <c r="I6" s="82">
        <v>4</v>
      </c>
      <c r="J6" s="83">
        <f t="shared" si="0"/>
        <v>36</v>
      </c>
      <c r="K6" s="78"/>
    </row>
    <row r="7" spans="2:11">
      <c r="B7" s="68"/>
      <c r="C7" s="69"/>
      <c r="D7" s="70"/>
      <c r="E7" s="71">
        <v>10</v>
      </c>
      <c r="F7" s="71" t="s">
        <v>10</v>
      </c>
      <c r="G7" s="71" t="s">
        <v>17</v>
      </c>
      <c r="H7" s="67">
        <v>6</v>
      </c>
      <c r="I7" s="82">
        <v>3</v>
      </c>
      <c r="J7" s="83">
        <f t="shared" si="0"/>
        <v>8</v>
      </c>
      <c r="K7" s="78"/>
    </row>
    <row r="8" spans="2:11">
      <c r="B8" s="68"/>
      <c r="C8" s="69"/>
      <c r="D8" s="70"/>
      <c r="E8" s="71">
        <v>23</v>
      </c>
      <c r="F8" s="71" t="s">
        <v>17</v>
      </c>
      <c r="G8" s="71" t="s">
        <v>10</v>
      </c>
      <c r="H8" s="67">
        <v>13</v>
      </c>
      <c r="I8" s="82">
        <v>2</v>
      </c>
      <c r="J8" s="83">
        <f t="shared" si="0"/>
        <v>14</v>
      </c>
      <c r="K8" s="78"/>
    </row>
    <row r="9" spans="2:11">
      <c r="B9" s="68"/>
      <c r="C9" s="69"/>
      <c r="D9" s="70"/>
      <c r="E9" s="71">
        <v>24</v>
      </c>
      <c r="F9" s="71" t="s">
        <v>17</v>
      </c>
      <c r="G9" s="71" t="s">
        <v>10</v>
      </c>
      <c r="H9" s="67">
        <v>25</v>
      </c>
      <c r="I9" s="82">
        <v>2</v>
      </c>
      <c r="J9" s="83">
        <f t="shared" si="0"/>
        <v>26</v>
      </c>
      <c r="K9" s="78"/>
    </row>
    <row r="10" spans="2:11">
      <c r="B10" s="68"/>
      <c r="C10" s="69"/>
      <c r="D10" s="70"/>
      <c r="E10" s="71">
        <v>9</v>
      </c>
      <c r="F10" s="71" t="s">
        <v>37</v>
      </c>
      <c r="G10" s="71" t="s">
        <v>10</v>
      </c>
      <c r="H10" s="67">
        <v>13</v>
      </c>
      <c r="I10" s="82">
        <v>2</v>
      </c>
      <c r="J10" s="83">
        <f t="shared" si="0"/>
        <v>14</v>
      </c>
      <c r="K10" s="78"/>
    </row>
    <row r="11" spans="2:11">
      <c r="B11" s="68"/>
      <c r="C11" s="69"/>
      <c r="D11" s="70"/>
      <c r="E11" s="71">
        <v>6</v>
      </c>
      <c r="F11" s="71" t="s">
        <v>17</v>
      </c>
      <c r="G11" s="71" t="s">
        <v>10</v>
      </c>
      <c r="H11" s="67">
        <v>25</v>
      </c>
      <c r="I11" s="82">
        <v>2</v>
      </c>
      <c r="J11" s="83">
        <f t="shared" si="0"/>
        <v>26</v>
      </c>
      <c r="K11" s="78"/>
    </row>
    <row r="12" spans="2:11">
      <c r="B12" s="68"/>
      <c r="C12" s="69"/>
      <c r="D12" s="70"/>
      <c r="E12" s="71">
        <v>12</v>
      </c>
      <c r="F12" s="71" t="s">
        <v>10</v>
      </c>
      <c r="G12" s="71" t="s">
        <v>37</v>
      </c>
      <c r="H12" s="67">
        <v>9</v>
      </c>
      <c r="I12" s="82">
        <v>4</v>
      </c>
      <c r="J12" s="83">
        <f t="shared" si="0"/>
        <v>12</v>
      </c>
      <c r="K12" s="78"/>
    </row>
    <row r="13" spans="2:11">
      <c r="B13" s="72"/>
      <c r="C13" s="73"/>
      <c r="D13" s="74"/>
      <c r="E13" s="71">
        <v>3</v>
      </c>
      <c r="F13" s="71" t="s">
        <v>27</v>
      </c>
      <c r="G13" s="71" t="s">
        <v>10</v>
      </c>
      <c r="H13" s="67">
        <v>4</v>
      </c>
      <c r="I13" s="82">
        <v>2</v>
      </c>
      <c r="J13" s="83">
        <f t="shared" si="0"/>
        <v>5</v>
      </c>
      <c r="K13" s="78"/>
    </row>
    <row r="14" spans="2:11">
      <c r="B14" s="75" t="s">
        <v>370</v>
      </c>
      <c r="C14" s="76" t="str">
        <f>B5</f>
        <v>Task 5.1</v>
      </c>
      <c r="D14" s="75"/>
      <c r="E14" s="75"/>
      <c r="F14" s="75"/>
      <c r="G14" s="75"/>
      <c r="H14" s="77">
        <f>MIN(H5:H13)</f>
        <v>4</v>
      </c>
      <c r="I14" s="84">
        <f>SUM(I5:I13)</f>
        <v>25</v>
      </c>
      <c r="J14" s="77">
        <f>MAX(J5:J13)</f>
        <v>36</v>
      </c>
      <c r="K14" s="78"/>
    </row>
    <row r="15" spans="2:11">
      <c r="H15" s="78"/>
      <c r="I15" s="78"/>
    </row>
    <row r="16" spans="2:11" ht="135">
      <c r="B16" s="62" t="str">
        <f>"Task "&amp;$D$1&amp;".2"</f>
        <v>Task 5.2</v>
      </c>
      <c r="C16" s="63" t="s">
        <v>410</v>
      </c>
      <c r="D16" s="64" t="s">
        <v>10</v>
      </c>
      <c r="E16" s="71">
        <v>15</v>
      </c>
      <c r="F16" s="71" t="s">
        <v>23</v>
      </c>
      <c r="G16" s="71" t="s">
        <v>10</v>
      </c>
      <c r="H16" s="67">
        <v>21</v>
      </c>
      <c r="I16" s="82">
        <v>4</v>
      </c>
      <c r="J16" s="83">
        <f t="shared" ref="J16:J23" si="1">IF(I16+H16-1&gt;0,I16+H16-1,"")</f>
        <v>24</v>
      </c>
      <c r="K16" s="78"/>
    </row>
    <row r="17" spans="2:11">
      <c r="B17" s="68"/>
      <c r="C17" s="69"/>
      <c r="D17" s="70"/>
      <c r="E17" s="71">
        <v>13</v>
      </c>
      <c r="F17" s="71" t="s">
        <v>10</v>
      </c>
      <c r="G17" s="71" t="s">
        <v>27</v>
      </c>
      <c r="H17" s="67">
        <v>10</v>
      </c>
      <c r="I17" s="82">
        <v>3</v>
      </c>
      <c r="J17" s="83">
        <f t="shared" si="1"/>
        <v>12</v>
      </c>
      <c r="K17" s="78"/>
    </row>
    <row r="18" spans="2:11">
      <c r="B18" s="68"/>
      <c r="C18" s="69"/>
      <c r="D18" s="70"/>
      <c r="E18" s="71">
        <v>9</v>
      </c>
      <c r="F18" s="71" t="s">
        <v>17</v>
      </c>
      <c r="G18" s="71" t="s">
        <v>10</v>
      </c>
      <c r="H18" s="67">
        <v>23</v>
      </c>
      <c r="I18" s="82">
        <v>2</v>
      </c>
      <c r="J18" s="83">
        <f t="shared" si="1"/>
        <v>24</v>
      </c>
      <c r="K18" s="78"/>
    </row>
    <row r="19" spans="2:11">
      <c r="B19" s="68"/>
      <c r="C19" s="69"/>
      <c r="D19" s="70"/>
      <c r="E19" s="71">
        <v>12</v>
      </c>
      <c r="F19" s="71" t="s">
        <v>17</v>
      </c>
      <c r="G19" s="71" t="s">
        <v>10</v>
      </c>
      <c r="H19" s="67">
        <v>13</v>
      </c>
      <c r="I19" s="82">
        <v>2</v>
      </c>
      <c r="J19" s="83">
        <f t="shared" si="1"/>
        <v>14</v>
      </c>
      <c r="K19" s="78"/>
    </row>
    <row r="20" spans="2:11">
      <c r="B20" s="68"/>
      <c r="C20" s="69"/>
      <c r="D20" s="70"/>
      <c r="E20" s="71">
        <v>13</v>
      </c>
      <c r="F20" s="71" t="s">
        <v>17</v>
      </c>
      <c r="G20" s="71" t="s">
        <v>10</v>
      </c>
      <c r="H20" s="67">
        <v>13</v>
      </c>
      <c r="I20" s="82">
        <v>2</v>
      </c>
      <c r="J20" s="83">
        <f t="shared" si="1"/>
        <v>14</v>
      </c>
      <c r="K20" s="78"/>
    </row>
    <row r="21" spans="2:11">
      <c r="B21" s="68"/>
      <c r="C21" s="69"/>
      <c r="D21" s="70"/>
      <c r="E21" s="71">
        <v>26</v>
      </c>
      <c r="F21" s="71" t="s">
        <v>17</v>
      </c>
      <c r="G21" s="71" t="s">
        <v>10</v>
      </c>
      <c r="H21" s="67">
        <v>14</v>
      </c>
      <c r="I21" s="82">
        <v>3</v>
      </c>
      <c r="J21" s="83">
        <f t="shared" si="1"/>
        <v>16</v>
      </c>
      <c r="K21" s="78"/>
    </row>
    <row r="22" spans="2:11">
      <c r="B22" s="68"/>
      <c r="C22" s="69"/>
      <c r="D22" s="70"/>
      <c r="E22" s="71">
        <v>6</v>
      </c>
      <c r="F22" s="71" t="s">
        <v>37</v>
      </c>
      <c r="G22" s="71" t="s">
        <v>10</v>
      </c>
      <c r="H22" s="67">
        <v>13</v>
      </c>
      <c r="I22" s="82">
        <v>2</v>
      </c>
      <c r="J22" s="83">
        <f t="shared" si="1"/>
        <v>14</v>
      </c>
      <c r="K22" s="78"/>
    </row>
    <row r="23" spans="2:11">
      <c r="B23" s="72"/>
      <c r="C23" s="73"/>
      <c r="D23" s="74"/>
      <c r="E23" s="71">
        <v>2</v>
      </c>
      <c r="F23" s="71" t="s">
        <v>27</v>
      </c>
      <c r="G23" s="71" t="s">
        <v>10</v>
      </c>
      <c r="H23" s="67">
        <v>3</v>
      </c>
      <c r="I23" s="82">
        <v>2</v>
      </c>
      <c r="J23" s="83">
        <f t="shared" si="1"/>
        <v>4</v>
      </c>
      <c r="K23" s="78"/>
    </row>
    <row r="24" spans="2:11">
      <c r="B24" s="75" t="s">
        <v>370</v>
      </c>
      <c r="C24" s="76" t="str">
        <f>B16</f>
        <v>Task 5.2</v>
      </c>
      <c r="D24" s="75"/>
      <c r="E24" s="75"/>
      <c r="F24" s="75"/>
      <c r="G24" s="75"/>
      <c r="H24" s="77">
        <f>MIN(H16:H23)</f>
        <v>3</v>
      </c>
      <c r="I24" s="84">
        <f>SUM(I16:I23)</f>
        <v>20</v>
      </c>
      <c r="J24" s="77">
        <f>MAX(J16:J23)</f>
        <v>24</v>
      </c>
      <c r="K24" s="78"/>
    </row>
    <row r="25" spans="2:11">
      <c r="B25" s="79"/>
      <c r="C25" s="80"/>
      <c r="D25" s="79"/>
      <c r="E25" s="79"/>
      <c r="F25" s="79"/>
      <c r="G25" s="79"/>
      <c r="H25" s="81"/>
      <c r="I25" s="85"/>
      <c r="J25" s="81"/>
      <c r="K25" s="78"/>
    </row>
    <row r="26" spans="2:11" ht="120">
      <c r="B26" s="62" t="str">
        <f>"Task "&amp;$D$1&amp;".3"</f>
        <v>Task 5.3</v>
      </c>
      <c r="C26" s="63" t="s">
        <v>411</v>
      </c>
      <c r="D26" s="64" t="s">
        <v>10</v>
      </c>
      <c r="E26" s="71">
        <v>12</v>
      </c>
      <c r="F26" s="71" t="s">
        <v>10</v>
      </c>
      <c r="G26" s="71" t="s">
        <v>23</v>
      </c>
      <c r="H26" s="67">
        <v>3</v>
      </c>
      <c r="I26" s="82">
        <v>3</v>
      </c>
      <c r="J26" s="83">
        <f t="shared" ref="J26:J32" si="2">IF(I26+H26-1&gt;0,I26+H26-1,"")</f>
        <v>5</v>
      </c>
      <c r="K26" s="78"/>
    </row>
    <row r="27" spans="2:11">
      <c r="B27" s="68"/>
      <c r="C27" s="69"/>
      <c r="D27" s="70"/>
      <c r="E27" s="71">
        <v>12</v>
      </c>
      <c r="F27" s="71" t="s">
        <v>37</v>
      </c>
      <c r="G27" s="71" t="s">
        <v>10</v>
      </c>
      <c r="H27" s="67">
        <v>9</v>
      </c>
      <c r="I27" s="82">
        <v>3</v>
      </c>
      <c r="J27" s="83">
        <f t="shared" si="2"/>
        <v>11</v>
      </c>
      <c r="K27" s="78"/>
    </row>
    <row r="28" spans="2:11">
      <c r="B28" s="68"/>
      <c r="C28" s="69"/>
      <c r="D28" s="70"/>
      <c r="E28" s="71"/>
      <c r="F28" s="71"/>
      <c r="G28" s="71"/>
      <c r="H28" s="67"/>
      <c r="I28" s="82"/>
      <c r="J28" s="83" t="str">
        <f t="shared" si="2"/>
        <v/>
      </c>
      <c r="K28" s="78"/>
    </row>
    <row r="29" spans="2:11">
      <c r="B29" s="68"/>
      <c r="C29" s="69"/>
      <c r="D29" s="70"/>
      <c r="E29" s="71"/>
      <c r="F29" s="71"/>
      <c r="G29" s="71"/>
      <c r="H29" s="67"/>
      <c r="I29" s="82"/>
      <c r="J29" s="83" t="str">
        <f t="shared" si="2"/>
        <v/>
      </c>
      <c r="K29" s="78"/>
    </row>
    <row r="30" spans="2:11">
      <c r="B30" s="68"/>
      <c r="C30" s="69"/>
      <c r="D30" s="70"/>
      <c r="E30" s="71"/>
      <c r="F30" s="71"/>
      <c r="G30" s="71"/>
      <c r="H30" s="67"/>
      <c r="I30" s="82"/>
      <c r="J30" s="83" t="str">
        <f t="shared" si="2"/>
        <v/>
      </c>
      <c r="K30" s="78"/>
    </row>
    <row r="31" spans="2:11">
      <c r="B31" s="68"/>
      <c r="C31" s="69"/>
      <c r="D31" s="70"/>
      <c r="E31" s="71"/>
      <c r="F31" s="71"/>
      <c r="G31" s="71"/>
      <c r="H31" s="67"/>
      <c r="I31" s="82"/>
      <c r="J31" s="83" t="str">
        <f t="shared" si="2"/>
        <v/>
      </c>
      <c r="K31" s="78"/>
    </row>
    <row r="32" spans="2:11">
      <c r="B32" s="72"/>
      <c r="C32" s="73"/>
      <c r="D32" s="74"/>
      <c r="E32" s="71"/>
      <c r="F32" s="71"/>
      <c r="G32" s="71"/>
      <c r="H32" s="67"/>
      <c r="I32" s="82"/>
      <c r="J32" s="83" t="str">
        <f t="shared" si="2"/>
        <v/>
      </c>
      <c r="K32" s="78"/>
    </row>
    <row r="33" spans="1:19">
      <c r="B33" s="75" t="s">
        <v>370</v>
      </c>
      <c r="C33" s="76" t="str">
        <f>B26</f>
        <v>Task 5.3</v>
      </c>
      <c r="D33" s="75"/>
      <c r="E33" s="75"/>
      <c r="F33" s="75"/>
      <c r="G33" s="75"/>
      <c r="H33" s="77">
        <f>MIN(H26:H32)</f>
        <v>3</v>
      </c>
      <c r="I33" s="84">
        <f>SUM(I26:I32)</f>
        <v>6</v>
      </c>
      <c r="J33" s="77">
        <f>MAX(J26:J32)</f>
        <v>11</v>
      </c>
      <c r="K33" s="78"/>
    </row>
    <row r="34" spans="1:19">
      <c r="H34" s="78"/>
      <c r="I34" s="78"/>
    </row>
    <row r="35" spans="1:19">
      <c r="H35" s="78"/>
      <c r="I35" s="78"/>
    </row>
    <row r="36" spans="1:19">
      <c r="H36" s="78"/>
      <c r="I36" s="78"/>
    </row>
    <row r="37" spans="1:19">
      <c r="B37" s="86" t="s">
        <v>373</v>
      </c>
      <c r="C37" s="87"/>
      <c r="D37" s="86"/>
      <c r="E37" s="86"/>
      <c r="F37" s="88" t="e">
        <f>Partner_1</f>
        <v>#NAME?</v>
      </c>
      <c r="G37" s="88" t="e">
        <f>Partner_2</f>
        <v>#NAME?</v>
      </c>
      <c r="H37" s="88" t="e">
        <f>Partner_3</f>
        <v>#NAME?</v>
      </c>
      <c r="I37" s="88" t="e">
        <f>Partner_4</f>
        <v>#NAME?</v>
      </c>
      <c r="J37" s="88" t="e">
        <f>Partner_5</f>
        <v>#NAME?</v>
      </c>
      <c r="K37" s="88" t="e">
        <f>Partner_6</f>
        <v>#NAME?</v>
      </c>
      <c r="L37" s="88" t="e">
        <f>Partner_7</f>
        <v>#NAME?</v>
      </c>
      <c r="M37" s="88" t="e">
        <f>Partner_8</f>
        <v>#NAME?</v>
      </c>
      <c r="N37" s="88" t="e">
        <f>Partner_9</f>
        <v>#NAME?</v>
      </c>
      <c r="O37" s="88" t="e">
        <f>Partner_10</f>
        <v>#NAME?</v>
      </c>
      <c r="P37" s="88" t="e">
        <f>Partner_11</f>
        <v>#NAME?</v>
      </c>
      <c r="Q37" s="88" t="e">
        <f>Partner_12</f>
        <v>#NAME?</v>
      </c>
      <c r="R37" s="103" t="e">
        <f>Partner_13</f>
        <v>#NAME?</v>
      </c>
      <c r="S37" s="104"/>
    </row>
    <row r="38" spans="1:19">
      <c r="B38" s="86" t="s">
        <v>374</v>
      </c>
      <c r="C38" s="87"/>
      <c r="D38" s="86"/>
      <c r="E38" s="86"/>
      <c r="F38" s="89">
        <f t="shared" ref="F38:R38" si="3">SUMIF($F4:$F36,F37,$I4:$I36)</f>
        <v>0</v>
      </c>
      <c r="G38" s="89">
        <f t="shared" si="3"/>
        <v>0</v>
      </c>
      <c r="H38" s="89">
        <f t="shared" si="3"/>
        <v>0</v>
      </c>
      <c r="I38" s="89">
        <f t="shared" si="3"/>
        <v>0</v>
      </c>
      <c r="J38" s="89">
        <f t="shared" si="3"/>
        <v>0</v>
      </c>
      <c r="K38" s="89">
        <f t="shared" si="3"/>
        <v>0</v>
      </c>
      <c r="L38" s="89">
        <f t="shared" si="3"/>
        <v>0</v>
      </c>
      <c r="M38" s="89">
        <f t="shared" si="3"/>
        <v>0</v>
      </c>
      <c r="N38" s="89">
        <f t="shared" si="3"/>
        <v>0</v>
      </c>
      <c r="O38" s="89">
        <f t="shared" si="3"/>
        <v>0</v>
      </c>
      <c r="P38" s="89">
        <f t="shared" si="3"/>
        <v>0</v>
      </c>
      <c r="Q38" s="89">
        <f t="shared" si="3"/>
        <v>0</v>
      </c>
      <c r="R38" s="89">
        <f t="shared" si="3"/>
        <v>0</v>
      </c>
      <c r="S38" s="105">
        <f>SUM(F38:Q38)</f>
        <v>0</v>
      </c>
    </row>
    <row r="42" spans="1:19">
      <c r="B42" s="90" t="str">
        <f>"Summary of Tasks "&amp;B1&amp;" "&amp;D1</f>
        <v>Summary of Tasks Workpackage Number 5</v>
      </c>
      <c r="C42" s="91"/>
      <c r="D42" s="92"/>
      <c r="E42" s="93"/>
    </row>
    <row r="44" spans="1:19">
      <c r="B44" s="94" t="s">
        <v>375</v>
      </c>
      <c r="C44" s="95" t="s">
        <v>360</v>
      </c>
      <c r="D44" s="94" t="s">
        <v>376</v>
      </c>
      <c r="E44" s="94" t="s">
        <v>304</v>
      </c>
      <c r="F44" s="96" t="s">
        <v>377</v>
      </c>
    </row>
    <row r="45" spans="1:19">
      <c r="B45" s="97"/>
      <c r="C45" s="98"/>
      <c r="D45" s="97"/>
      <c r="E45" s="97"/>
      <c r="F45" s="97"/>
    </row>
    <row r="46" spans="1:19" ht="75">
      <c r="A46">
        <f>IF(NOT(ISBLANK(B46)),A45+1)</f>
        <v>1</v>
      </c>
      <c r="B46" s="97" t="str">
        <f>B5</f>
        <v>Task 5.1</v>
      </c>
      <c r="C46" s="98" t="str">
        <f ca="1">INDIRECT(ADDRESS(MATCH($B46,$B$1:$B$45,0),3,,,"WP"&amp;$D$1))</f>
        <v>Crop and Pasture Yield and Production modelling</v>
      </c>
      <c r="D46" s="97">
        <f ca="1">INDIRECT(ADDRESS(MATCH($B46,$C$1:$C$36,0),8,,,"WP"&amp;$D$1))</f>
        <v>4</v>
      </c>
      <c r="E46" s="97">
        <f ca="1">INDIRECT(ADDRESS(MATCH($B46,$C$1:$C$36,0),10,,,"WP"&amp;$D$1))</f>
        <v>36</v>
      </c>
      <c r="F46" s="97">
        <f ca="1">INDIRECT(ADDRESS(MATCH($B46,$C$1:$C$36,0),9,,,"WP"&amp;$D$1))</f>
        <v>25</v>
      </c>
      <c r="I46" s="102" t="s">
        <v>378</v>
      </c>
      <c r="J46" s="102"/>
      <c r="K46" s="102"/>
      <c r="L46" s="102"/>
      <c r="M46" s="102"/>
    </row>
    <row r="47" spans="1:19" ht="135">
      <c r="A47">
        <f>IF(NOT(ISBLANK(B47)),A46+1)</f>
        <v>2</v>
      </c>
      <c r="B47" s="97" t="str">
        <f>B16</f>
        <v>Task 5.2</v>
      </c>
      <c r="C47" s="98" t="str">
        <f ca="1">INDIRECT(ADDRESS(MATCH($B47,$B$1:$B$45,0),3,,,"WP"&amp;$D$1))</f>
        <v>Crop yield modelling under different climate scenarios and economic contexts</v>
      </c>
      <c r="D47" s="97">
        <f ca="1">INDIRECT(ADDRESS(MATCH($B47,$C$1:$C$36,0),8,,,"WP"&amp;$D$1))</f>
        <v>3</v>
      </c>
      <c r="E47" s="97">
        <f ca="1">INDIRECT(ADDRESS(MATCH($B47,$C$1:$C$36,0),10,,,"WP"&amp;$D$1))</f>
        <v>24</v>
      </c>
      <c r="F47" s="97">
        <f ca="1">INDIRECT(ADDRESS(MATCH($B47,$C$1:$C$36,0),9,,,"WP"&amp;$D$1))</f>
        <v>20</v>
      </c>
    </row>
    <row r="48" spans="1:19" ht="120">
      <c r="A48">
        <f t="shared" ref="A48:A50" si="4">IF(NOT(ISBLANK(B48)),A47+1,A47)</f>
        <v>3</v>
      </c>
      <c r="B48" s="97" t="str">
        <f>B26</f>
        <v>Task 5.3</v>
      </c>
      <c r="C48" s="98" t="str">
        <f ca="1">INDIRECT(ADDRESS(MATCH($B48,$B$1:$B$45,0),3,,,"WP"&amp;$D$1))</f>
        <v>Web-GIS platform building for a better communication with decision makers</v>
      </c>
      <c r="D48" s="97">
        <f ca="1">INDIRECT(ADDRESS(MATCH($B48,$C$1:$C$36,0),8,,,"WP"&amp;$D$1))</f>
        <v>3</v>
      </c>
      <c r="E48" s="97">
        <f ca="1">INDIRECT(ADDRESS(MATCH($B48,$C$1:$C$36,0),10,,,"WP"&amp;$D$1))</f>
        <v>11</v>
      </c>
      <c r="F48" s="97">
        <f ca="1">INDIRECT(ADDRESS(MATCH($B48,$C$1:$C$36,0),9,,,"WP"&amp;$D$1))</f>
        <v>6</v>
      </c>
    </row>
    <row r="49" spans="1:8">
      <c r="A49">
        <f t="shared" si="4"/>
        <v>3</v>
      </c>
      <c r="B49" s="97"/>
      <c r="C49" s="98"/>
      <c r="D49" s="97"/>
      <c r="E49" s="97"/>
      <c r="F49" s="97"/>
    </row>
    <row r="50" spans="1:8">
      <c r="A50">
        <f t="shared" si="4"/>
        <v>3</v>
      </c>
      <c r="B50" s="97"/>
      <c r="C50" s="98"/>
      <c r="D50" s="97"/>
      <c r="E50" s="97"/>
      <c r="F50" s="97"/>
    </row>
    <row r="51" spans="1:8">
      <c r="B51" s="94" t="s">
        <v>379</v>
      </c>
      <c r="C51" s="95"/>
      <c r="D51" s="99">
        <f ca="1">MIN(D46:D50)</f>
        <v>3</v>
      </c>
      <c r="E51" s="99">
        <f ca="1">MAX(E46:E50)</f>
        <v>36</v>
      </c>
      <c r="F51" s="100">
        <f ca="1">SUM(F46:F50)</f>
        <v>51</v>
      </c>
    </row>
    <row r="53" spans="1:8">
      <c r="B53" s="94" t="str">
        <f>"Total Tasks "&amp;B1&amp;" "&amp;D1</f>
        <v>Total Tasks Workpackage Number 5</v>
      </c>
      <c r="C53" s="95"/>
      <c r="D53" s="94">
        <f>MAX(A45:A50)</f>
        <v>3</v>
      </c>
    </row>
    <row r="56" spans="1:8">
      <c r="B56" s="90" t="s">
        <v>380</v>
      </c>
      <c r="C56" s="91"/>
      <c r="D56" s="92"/>
      <c r="E56" s="93"/>
    </row>
    <row r="58" spans="1:8" ht="45">
      <c r="A58" s="2"/>
      <c r="B58" s="101" t="s">
        <v>343</v>
      </c>
      <c r="C58" s="101" t="s">
        <v>344</v>
      </c>
      <c r="D58" s="101" t="s">
        <v>345</v>
      </c>
      <c r="E58" s="101" t="s">
        <v>346</v>
      </c>
      <c r="F58" s="101" t="s">
        <v>347</v>
      </c>
      <c r="G58" s="101" t="s">
        <v>348</v>
      </c>
      <c r="H58" s="101" t="s">
        <v>349</v>
      </c>
    </row>
    <row r="59" spans="1:8" ht="120">
      <c r="A59" s="1">
        <v>1</v>
      </c>
      <c r="B59" s="12" t="str">
        <f t="shared" ref="B59:B64" si="5">"D"&amp;$D$1&amp;"."&amp;A59</f>
        <v>D5.1</v>
      </c>
      <c r="C59" s="10" t="s">
        <v>412</v>
      </c>
      <c r="D59" s="22">
        <f t="shared" ref="D59:D64" si="6">$D$1</f>
        <v>5</v>
      </c>
      <c r="E59" s="12" t="s">
        <v>10</v>
      </c>
      <c r="F59" s="12" t="s">
        <v>326</v>
      </c>
      <c r="G59" s="12" t="s">
        <v>334</v>
      </c>
      <c r="H59" s="12"/>
    </row>
    <row r="60" spans="1:8" ht="225">
      <c r="A60" s="1">
        <v>2</v>
      </c>
      <c r="B60" s="12" t="str">
        <f t="shared" si="5"/>
        <v>D5.2</v>
      </c>
      <c r="C60" s="10" t="s">
        <v>413</v>
      </c>
      <c r="D60" s="22">
        <f t="shared" si="6"/>
        <v>5</v>
      </c>
      <c r="E60" s="12" t="s">
        <v>10</v>
      </c>
      <c r="F60" s="12" t="s">
        <v>326</v>
      </c>
      <c r="G60" s="12" t="s">
        <v>334</v>
      </c>
      <c r="H60" s="12"/>
    </row>
    <row r="61" spans="1:8" ht="30">
      <c r="A61" s="1">
        <v>3</v>
      </c>
      <c r="B61" s="12" t="str">
        <f t="shared" si="5"/>
        <v>D5.3</v>
      </c>
      <c r="C61" s="10" t="s">
        <v>414</v>
      </c>
      <c r="D61" s="22">
        <f t="shared" si="6"/>
        <v>5</v>
      </c>
      <c r="E61" s="12" t="s">
        <v>10</v>
      </c>
      <c r="F61" s="12" t="s">
        <v>329</v>
      </c>
      <c r="G61" s="12" t="s">
        <v>334</v>
      </c>
      <c r="H61" s="12"/>
    </row>
    <row r="62" spans="1:8" ht="30">
      <c r="A62" s="1">
        <v>4</v>
      </c>
      <c r="B62" s="12" t="str">
        <f t="shared" si="5"/>
        <v>D5.4</v>
      </c>
      <c r="C62" s="10" t="s">
        <v>414</v>
      </c>
      <c r="D62" s="22">
        <f t="shared" si="6"/>
        <v>5</v>
      </c>
      <c r="E62" s="12" t="s">
        <v>10</v>
      </c>
      <c r="F62" s="12" t="s">
        <v>329</v>
      </c>
      <c r="G62" s="12" t="s">
        <v>334</v>
      </c>
      <c r="H62" s="12"/>
    </row>
    <row r="63" spans="1:8" ht="45">
      <c r="A63" s="1">
        <v>5</v>
      </c>
      <c r="B63" s="12" t="str">
        <f t="shared" si="5"/>
        <v>D5.5</v>
      </c>
      <c r="C63" s="10" t="s">
        <v>415</v>
      </c>
      <c r="D63" s="22">
        <f t="shared" si="6"/>
        <v>5</v>
      </c>
      <c r="E63" s="12" t="s">
        <v>10</v>
      </c>
      <c r="F63" s="12" t="s">
        <v>329</v>
      </c>
      <c r="G63" s="12" t="s">
        <v>334</v>
      </c>
      <c r="H63" s="12"/>
    </row>
    <row r="64" spans="1:8" ht="45">
      <c r="A64" s="1">
        <v>6</v>
      </c>
      <c r="B64" s="12" t="str">
        <f t="shared" si="5"/>
        <v>D5.6</v>
      </c>
      <c r="C64" s="10" t="s">
        <v>415</v>
      </c>
      <c r="D64" s="22">
        <f t="shared" si="6"/>
        <v>5</v>
      </c>
      <c r="E64" s="12" t="s">
        <v>10</v>
      </c>
      <c r="F64" s="12" t="s">
        <v>329</v>
      </c>
      <c r="G64" s="12" t="s">
        <v>334</v>
      </c>
      <c r="H64" s="12"/>
    </row>
    <row r="65" spans="1:8">
      <c r="A65" s="1">
        <v>7</v>
      </c>
      <c r="B65" s="12"/>
      <c r="C65" s="10"/>
      <c r="D65" s="22"/>
      <c r="E65" s="12"/>
      <c r="F65" s="12"/>
      <c r="G65" s="12"/>
      <c r="H65" s="12"/>
    </row>
    <row r="66" spans="1:8">
      <c r="A66" s="1">
        <v>8</v>
      </c>
      <c r="B66" s="12"/>
      <c r="C66" s="10"/>
      <c r="D66" s="22"/>
      <c r="E66" s="12"/>
      <c r="F66" s="12"/>
      <c r="G66" s="12"/>
      <c r="H66" s="12"/>
    </row>
    <row r="67" spans="1:8">
      <c r="A67" s="1">
        <v>9</v>
      </c>
      <c r="B67" s="12"/>
      <c r="C67" s="10"/>
      <c r="D67" s="22"/>
      <c r="E67" s="12"/>
      <c r="F67" s="12"/>
      <c r="G67" s="12"/>
      <c r="H67" s="12"/>
    </row>
    <row r="68" spans="1:8">
      <c r="A68" s="1">
        <v>10</v>
      </c>
      <c r="B68" s="12"/>
      <c r="C68" s="10"/>
      <c r="D68" s="22"/>
      <c r="E68" s="12"/>
      <c r="F68" s="12"/>
      <c r="G68" s="12"/>
      <c r="H68" s="1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abSelected="1" workbookViewId="0">
      <selection activeCell="L63" sqref="L63"/>
    </sheetView>
  </sheetViews>
  <sheetFormatPr baseColWidth="10" defaultRowHeight="15"/>
  <cols>
    <col min="3" max="3" width="16.42578125" bestFit="1" customWidth="1"/>
  </cols>
  <sheetData>
    <row r="1" spans="2:11">
      <c r="B1" s="57" t="s">
        <v>358</v>
      </c>
      <c r="C1" s="57"/>
      <c r="D1" s="57">
        <v>6</v>
      </c>
    </row>
    <row r="3" spans="2:11" ht="60">
      <c r="B3" s="59" t="s">
        <v>359</v>
      </c>
      <c r="C3" s="59" t="s">
        <v>360</v>
      </c>
      <c r="D3" s="59" t="s">
        <v>361</v>
      </c>
      <c r="E3" s="61" t="s">
        <v>362</v>
      </c>
      <c r="F3" s="61" t="s">
        <v>363</v>
      </c>
      <c r="G3" s="61" t="s">
        <v>364</v>
      </c>
      <c r="H3" s="61" t="s">
        <v>365</v>
      </c>
      <c r="I3" s="61" t="s">
        <v>366</v>
      </c>
      <c r="J3" s="61" t="s">
        <v>367</v>
      </c>
    </row>
    <row r="5" spans="2:11" ht="15" customHeight="1">
      <c r="B5" s="62" t="str">
        <f>"Task "&amp;$D$1&amp;".1"</f>
        <v>Task 6.1</v>
      </c>
      <c r="C5" s="193" t="s">
        <v>545</v>
      </c>
      <c r="D5" s="192" t="s">
        <v>39</v>
      </c>
      <c r="E5" s="71">
        <v>14</v>
      </c>
      <c r="F5" s="71" t="s">
        <v>17</v>
      </c>
      <c r="G5" s="71" t="s">
        <v>543</v>
      </c>
      <c r="H5" s="67">
        <v>8</v>
      </c>
      <c r="I5" s="82">
        <v>1</v>
      </c>
      <c r="J5" s="83">
        <f>IF(I5+H5-1&gt;0,I5+H5-1,"")</f>
        <v>8</v>
      </c>
      <c r="K5" s="78"/>
    </row>
    <row r="6" spans="2:11">
      <c r="B6" s="68"/>
      <c r="C6" s="194"/>
      <c r="D6" s="196"/>
      <c r="E6" s="71">
        <v>14</v>
      </c>
      <c r="F6" s="71" t="s">
        <v>17</v>
      </c>
      <c r="G6" s="71" t="s">
        <v>39</v>
      </c>
      <c r="H6" s="67">
        <v>24</v>
      </c>
      <c r="I6" s="82">
        <v>3</v>
      </c>
      <c r="J6" s="83">
        <f t="shared" ref="J6:J14" si="0">IF(I6+H6-1&gt;0,I6+H6-1,"")</f>
        <v>26</v>
      </c>
      <c r="K6" s="78"/>
    </row>
    <row r="7" spans="2:11">
      <c r="B7" s="68"/>
      <c r="C7" s="194"/>
      <c r="D7" s="196"/>
      <c r="E7" s="71">
        <v>14</v>
      </c>
      <c r="F7" s="71" t="s">
        <v>17</v>
      </c>
      <c r="G7" s="71" t="s">
        <v>543</v>
      </c>
      <c r="H7" s="67">
        <v>31</v>
      </c>
      <c r="I7" s="82">
        <v>1</v>
      </c>
      <c r="J7" s="83">
        <f t="shared" si="0"/>
        <v>31</v>
      </c>
      <c r="K7" s="78"/>
    </row>
    <row r="8" spans="2:11">
      <c r="B8" s="68"/>
      <c r="C8" s="194"/>
      <c r="D8" s="196"/>
      <c r="E8" s="71">
        <v>25</v>
      </c>
      <c r="F8" s="71" t="s">
        <v>17</v>
      </c>
      <c r="G8" s="71" t="s">
        <v>39</v>
      </c>
      <c r="H8" s="67">
        <v>8</v>
      </c>
      <c r="I8" s="82">
        <v>2</v>
      </c>
      <c r="J8" s="83">
        <f t="shared" si="0"/>
        <v>9</v>
      </c>
      <c r="K8" s="78"/>
    </row>
    <row r="9" spans="2:11">
      <c r="B9" s="68"/>
      <c r="C9" s="194"/>
      <c r="D9" s="196"/>
      <c r="E9" s="71">
        <v>26</v>
      </c>
      <c r="F9" s="71" t="s">
        <v>17</v>
      </c>
      <c r="G9" s="71" t="s">
        <v>543</v>
      </c>
      <c r="H9" s="67">
        <v>31</v>
      </c>
      <c r="I9" s="82">
        <v>2</v>
      </c>
      <c r="J9" s="83">
        <f t="shared" si="0"/>
        <v>32</v>
      </c>
      <c r="K9" s="78"/>
    </row>
    <row r="10" spans="2:11">
      <c r="B10" s="68"/>
      <c r="C10" s="194"/>
      <c r="D10" s="196"/>
      <c r="E10" s="71">
        <v>12</v>
      </c>
      <c r="F10" s="188" t="s">
        <v>23</v>
      </c>
      <c r="G10" s="188" t="s">
        <v>543</v>
      </c>
      <c r="H10" s="189">
        <v>12</v>
      </c>
      <c r="I10" s="82">
        <v>1</v>
      </c>
      <c r="J10" s="83">
        <f t="shared" si="0"/>
        <v>12</v>
      </c>
      <c r="K10" s="78"/>
    </row>
    <row r="11" spans="2:11">
      <c r="B11" s="68"/>
      <c r="C11" s="194"/>
      <c r="D11" s="196"/>
      <c r="E11" s="71">
        <v>12</v>
      </c>
      <c r="F11" s="191" t="s">
        <v>23</v>
      </c>
      <c r="G11" s="191" t="s">
        <v>39</v>
      </c>
      <c r="H11" s="189">
        <v>15</v>
      </c>
      <c r="I11" s="82">
        <v>1</v>
      </c>
      <c r="J11" s="83">
        <f t="shared" si="0"/>
        <v>15</v>
      </c>
      <c r="K11" s="78"/>
    </row>
    <row r="12" spans="2:11">
      <c r="B12" s="72"/>
      <c r="C12" s="194"/>
      <c r="D12" s="196"/>
      <c r="E12" s="71">
        <v>13</v>
      </c>
      <c r="F12" s="188" t="s">
        <v>23</v>
      </c>
      <c r="G12" s="188" t="s">
        <v>543</v>
      </c>
      <c r="H12" s="67">
        <v>12</v>
      </c>
      <c r="I12" s="190">
        <v>3</v>
      </c>
      <c r="J12" s="83">
        <f t="shared" si="0"/>
        <v>14</v>
      </c>
      <c r="K12" s="78"/>
    </row>
    <row r="13" spans="2:11">
      <c r="B13" s="72"/>
      <c r="C13" s="194"/>
      <c r="D13" s="196"/>
      <c r="E13" s="71">
        <v>14</v>
      </c>
      <c r="F13" s="188" t="s">
        <v>23</v>
      </c>
      <c r="G13" s="188" t="s">
        <v>543</v>
      </c>
      <c r="H13" s="67">
        <v>12</v>
      </c>
      <c r="I13" s="190">
        <v>3</v>
      </c>
      <c r="J13" s="83">
        <f t="shared" si="0"/>
        <v>14</v>
      </c>
      <c r="K13" s="78"/>
    </row>
    <row r="14" spans="2:11">
      <c r="B14" s="72"/>
      <c r="C14" s="195"/>
      <c r="D14" s="197"/>
      <c r="E14" s="71">
        <v>8</v>
      </c>
      <c r="F14" s="191" t="s">
        <v>10</v>
      </c>
      <c r="G14" s="191" t="s">
        <v>23</v>
      </c>
      <c r="H14" s="67">
        <v>10</v>
      </c>
      <c r="I14" s="190">
        <v>1</v>
      </c>
      <c r="J14" s="83">
        <f t="shared" si="0"/>
        <v>10</v>
      </c>
      <c r="K14" s="78"/>
    </row>
    <row r="15" spans="2:11">
      <c r="B15" s="75" t="s">
        <v>370</v>
      </c>
      <c r="C15" s="75" t="str">
        <f>B5</f>
        <v>Task 6.1</v>
      </c>
      <c r="D15" s="75"/>
      <c r="E15" s="75"/>
      <c r="F15" s="75"/>
      <c r="G15" s="75"/>
      <c r="H15" s="77">
        <f>MIN(H5:H14)</f>
        <v>8</v>
      </c>
      <c r="I15" s="84">
        <f>SUM(I5:I14)</f>
        <v>18</v>
      </c>
      <c r="J15" s="77">
        <f>MAX(J5:J12)</f>
        <v>32</v>
      </c>
      <c r="K15" s="78"/>
    </row>
    <row r="16" spans="2:11">
      <c r="H16" s="78"/>
      <c r="I16" s="78"/>
    </row>
    <row r="17" spans="2:11">
      <c r="B17" s="62" t="str">
        <f>"Task "&amp;$D$1&amp;".2"</f>
        <v>Task 6.2</v>
      </c>
      <c r="C17" s="193" t="s">
        <v>544</v>
      </c>
      <c r="D17" s="192" t="s">
        <v>10</v>
      </c>
      <c r="E17" s="71">
        <v>16</v>
      </c>
      <c r="F17" s="71" t="s">
        <v>17</v>
      </c>
      <c r="G17" s="71" t="s">
        <v>39</v>
      </c>
      <c r="H17" s="67">
        <v>8</v>
      </c>
      <c r="I17" s="82">
        <v>1</v>
      </c>
      <c r="J17" s="83">
        <f>IF(I17+H17-1&gt;0,I17+H17-1,"")</f>
        <v>8</v>
      </c>
      <c r="K17" s="78"/>
    </row>
    <row r="18" spans="2:11">
      <c r="B18" s="68"/>
      <c r="C18" s="194"/>
      <c r="D18" s="196"/>
      <c r="E18" s="71">
        <v>16</v>
      </c>
      <c r="F18" s="71" t="s">
        <v>17</v>
      </c>
      <c r="G18" s="71" t="s">
        <v>543</v>
      </c>
      <c r="H18" s="67">
        <v>24</v>
      </c>
      <c r="I18" s="82">
        <v>3</v>
      </c>
      <c r="J18" s="83">
        <f t="shared" ref="J18:J26" si="1">IF(I18+H18-1&gt;0,I18+H18-1,"")</f>
        <v>26</v>
      </c>
      <c r="K18" s="78"/>
    </row>
    <row r="19" spans="2:11">
      <c r="B19" s="68"/>
      <c r="C19" s="194"/>
      <c r="D19" s="196"/>
      <c r="E19" s="71">
        <v>16</v>
      </c>
      <c r="F19" s="71" t="s">
        <v>17</v>
      </c>
      <c r="G19" s="71" t="s">
        <v>39</v>
      </c>
      <c r="H19" s="67">
        <v>31</v>
      </c>
      <c r="I19" s="82">
        <v>1</v>
      </c>
      <c r="J19" s="83">
        <f t="shared" si="1"/>
        <v>31</v>
      </c>
      <c r="K19" s="78"/>
    </row>
    <row r="20" spans="2:11">
      <c r="B20" s="68"/>
      <c r="C20" s="194"/>
      <c r="D20" s="196"/>
      <c r="E20" s="71">
        <v>26</v>
      </c>
      <c r="F20" s="71" t="s">
        <v>17</v>
      </c>
      <c r="G20" s="71" t="s">
        <v>543</v>
      </c>
      <c r="H20" s="67">
        <v>24</v>
      </c>
      <c r="I20" s="82">
        <v>2</v>
      </c>
      <c r="J20" s="83">
        <f t="shared" si="1"/>
        <v>25</v>
      </c>
      <c r="K20" s="78"/>
    </row>
    <row r="21" spans="2:11">
      <c r="B21" s="68"/>
      <c r="C21" s="194"/>
      <c r="D21" s="196"/>
      <c r="E21" s="71">
        <v>27</v>
      </c>
      <c r="F21" s="71" t="s">
        <v>17</v>
      </c>
      <c r="G21" s="71" t="s">
        <v>543</v>
      </c>
      <c r="H21" s="67">
        <v>31</v>
      </c>
      <c r="I21" s="82">
        <v>2</v>
      </c>
      <c r="J21" s="83">
        <f t="shared" si="1"/>
        <v>32</v>
      </c>
      <c r="K21" s="78"/>
    </row>
    <row r="22" spans="2:11">
      <c r="B22" s="68"/>
      <c r="C22" s="194"/>
      <c r="D22" s="196"/>
      <c r="E22" s="71">
        <v>12</v>
      </c>
      <c r="F22" s="188" t="s">
        <v>23</v>
      </c>
      <c r="G22" s="188" t="s">
        <v>543</v>
      </c>
      <c r="H22" s="67">
        <v>24</v>
      </c>
      <c r="I22" s="82">
        <v>1</v>
      </c>
      <c r="J22" s="83">
        <f t="shared" si="1"/>
        <v>24</v>
      </c>
      <c r="K22" s="78"/>
    </row>
    <row r="23" spans="2:11">
      <c r="B23" s="68"/>
      <c r="C23" s="194"/>
      <c r="D23" s="196"/>
      <c r="E23" s="71">
        <v>12</v>
      </c>
      <c r="F23" s="191" t="s">
        <v>23</v>
      </c>
      <c r="G23" s="191" t="s">
        <v>39</v>
      </c>
      <c r="H23" s="67">
        <v>27</v>
      </c>
      <c r="I23" s="82">
        <v>1</v>
      </c>
      <c r="J23" s="83">
        <f t="shared" si="1"/>
        <v>27</v>
      </c>
      <c r="K23" s="78"/>
    </row>
    <row r="24" spans="2:11">
      <c r="B24" s="72"/>
      <c r="C24" s="194"/>
      <c r="D24" s="196"/>
      <c r="E24" s="71">
        <v>13</v>
      </c>
      <c r="F24" s="188" t="s">
        <v>23</v>
      </c>
      <c r="G24" s="188" t="s">
        <v>543</v>
      </c>
      <c r="H24" s="67">
        <v>24</v>
      </c>
      <c r="I24" s="82">
        <v>3</v>
      </c>
      <c r="J24" s="83">
        <f t="shared" si="1"/>
        <v>26</v>
      </c>
      <c r="K24" s="78"/>
    </row>
    <row r="25" spans="2:11">
      <c r="B25" s="72"/>
      <c r="C25" s="194"/>
      <c r="D25" s="196"/>
      <c r="E25" s="71">
        <v>14</v>
      </c>
      <c r="F25" s="188" t="s">
        <v>23</v>
      </c>
      <c r="G25" s="188" t="s">
        <v>543</v>
      </c>
      <c r="H25" s="67">
        <v>24</v>
      </c>
      <c r="I25" s="82">
        <v>3</v>
      </c>
      <c r="J25" s="83">
        <f t="shared" si="1"/>
        <v>26</v>
      </c>
      <c r="K25" s="78"/>
    </row>
    <row r="26" spans="2:11">
      <c r="B26" s="72"/>
      <c r="C26" s="195"/>
      <c r="D26" s="197"/>
      <c r="E26" s="71">
        <v>8</v>
      </c>
      <c r="F26" s="191" t="s">
        <v>10</v>
      </c>
      <c r="G26" s="191" t="s">
        <v>23</v>
      </c>
      <c r="H26" s="67">
        <v>22</v>
      </c>
      <c r="I26" s="82">
        <v>1</v>
      </c>
      <c r="J26" s="83">
        <f t="shared" si="1"/>
        <v>22</v>
      </c>
      <c r="K26" s="78"/>
    </row>
    <row r="27" spans="2:11">
      <c r="B27" s="75" t="s">
        <v>370</v>
      </c>
      <c r="C27" s="75" t="str">
        <f>B17</f>
        <v>Task 6.2</v>
      </c>
      <c r="D27" s="75"/>
      <c r="E27" s="75"/>
      <c r="F27" s="75"/>
      <c r="G27" s="75"/>
      <c r="H27" s="77">
        <f>MIN(H17:H26)</f>
        <v>8</v>
      </c>
      <c r="I27" s="84">
        <f>SUM(I17:I26)</f>
        <v>18</v>
      </c>
      <c r="J27" s="77">
        <f>MAX(J17:J24)</f>
        <v>32</v>
      </c>
      <c r="K27" s="78"/>
    </row>
    <row r="28" spans="2:11">
      <c r="B28" s="79"/>
      <c r="C28" s="79"/>
      <c r="D28" s="79"/>
      <c r="E28" s="79"/>
      <c r="F28" s="79"/>
      <c r="G28" s="79"/>
      <c r="H28" s="81"/>
      <c r="I28" s="85"/>
      <c r="J28" s="81"/>
      <c r="K28" s="78"/>
    </row>
    <row r="29" spans="2:11">
      <c r="B29" s="62" t="str">
        <f>"Task "&amp;$D$1&amp;".3"</f>
        <v>Task 6.3</v>
      </c>
      <c r="C29" s="193" t="s">
        <v>546</v>
      </c>
      <c r="D29" s="192" t="s">
        <v>10</v>
      </c>
      <c r="E29" s="71">
        <v>12</v>
      </c>
      <c r="F29" s="188" t="s">
        <v>23</v>
      </c>
      <c r="G29" s="191" t="s">
        <v>17</v>
      </c>
      <c r="H29" s="67">
        <v>30</v>
      </c>
      <c r="I29" s="82">
        <v>1</v>
      </c>
      <c r="J29" s="83">
        <f t="shared" ref="J29:J35" si="2">IF(I29+H29-1&gt;0,I29+H29-1,"")</f>
        <v>30</v>
      </c>
      <c r="K29" s="78"/>
    </row>
    <row r="30" spans="2:11">
      <c r="B30" s="68"/>
      <c r="C30" s="194"/>
      <c r="D30" s="196"/>
      <c r="E30" s="71">
        <v>13</v>
      </c>
      <c r="F30" s="188" t="s">
        <v>23</v>
      </c>
      <c r="G30" s="191" t="s">
        <v>17</v>
      </c>
      <c r="H30" s="67">
        <v>30</v>
      </c>
      <c r="I30" s="82">
        <v>2</v>
      </c>
      <c r="J30" s="83">
        <f t="shared" si="2"/>
        <v>31</v>
      </c>
      <c r="K30" s="78"/>
    </row>
    <row r="31" spans="2:11">
      <c r="B31" s="68"/>
      <c r="C31" s="194"/>
      <c r="D31" s="196"/>
      <c r="E31" s="71">
        <v>14</v>
      </c>
      <c r="F31" s="188" t="s">
        <v>23</v>
      </c>
      <c r="G31" s="191" t="s">
        <v>17</v>
      </c>
      <c r="H31" s="67">
        <v>30</v>
      </c>
      <c r="I31" s="82">
        <v>2</v>
      </c>
      <c r="J31" s="83">
        <f t="shared" si="2"/>
        <v>31</v>
      </c>
      <c r="K31" s="78"/>
    </row>
    <row r="32" spans="2:11">
      <c r="B32" s="68"/>
      <c r="C32" s="194"/>
      <c r="D32" s="196"/>
      <c r="E32" s="71">
        <v>8</v>
      </c>
      <c r="F32" s="191" t="s">
        <v>10</v>
      </c>
      <c r="G32" s="191" t="s">
        <v>17</v>
      </c>
      <c r="H32" s="67">
        <v>30</v>
      </c>
      <c r="I32" s="82">
        <v>1</v>
      </c>
      <c r="J32" s="83">
        <f t="shared" si="2"/>
        <v>30</v>
      </c>
      <c r="K32" s="78"/>
    </row>
    <row r="33" spans="2:19">
      <c r="B33" s="68"/>
      <c r="C33" s="194"/>
      <c r="D33" s="196"/>
      <c r="E33" s="71">
        <v>8</v>
      </c>
      <c r="F33" s="191" t="s">
        <v>10</v>
      </c>
      <c r="G33" s="191" t="s">
        <v>39</v>
      </c>
      <c r="H33" s="67">
        <v>27</v>
      </c>
      <c r="I33" s="82">
        <v>1</v>
      </c>
      <c r="J33" s="83">
        <f t="shared" si="2"/>
        <v>27</v>
      </c>
      <c r="K33" s="78"/>
    </row>
    <row r="34" spans="2:19">
      <c r="B34" s="68"/>
      <c r="C34" s="194"/>
      <c r="D34" s="196"/>
      <c r="E34" s="71"/>
      <c r="F34" s="71"/>
      <c r="G34" s="71"/>
      <c r="H34" s="67"/>
      <c r="I34" s="82"/>
      <c r="J34" s="83" t="str">
        <f t="shared" si="2"/>
        <v/>
      </c>
      <c r="K34" s="78"/>
    </row>
    <row r="35" spans="2:19">
      <c r="B35" s="72"/>
      <c r="C35" s="194"/>
      <c r="D35" s="197"/>
      <c r="E35" s="71"/>
      <c r="F35" s="71"/>
      <c r="G35" s="71"/>
      <c r="H35" s="67"/>
      <c r="I35" s="82"/>
      <c r="J35" s="83" t="str">
        <f t="shared" si="2"/>
        <v/>
      </c>
      <c r="K35" s="78"/>
    </row>
    <row r="36" spans="2:19">
      <c r="B36" s="75" t="s">
        <v>370</v>
      </c>
      <c r="C36" s="75" t="str">
        <f>B29</f>
        <v>Task 6.3</v>
      </c>
      <c r="D36" s="75"/>
      <c r="E36" s="75"/>
      <c r="F36" s="75"/>
      <c r="G36" s="75"/>
      <c r="H36" s="77">
        <f>MIN(H29:H35)</f>
        <v>27</v>
      </c>
      <c r="I36" s="84">
        <f>SUM(I29:I35)</f>
        <v>7</v>
      </c>
      <c r="J36" s="77">
        <f>MAX(J29:J35)</f>
        <v>31</v>
      </c>
      <c r="K36" s="78"/>
    </row>
    <row r="37" spans="2:19">
      <c r="H37" s="78"/>
      <c r="I37" s="78"/>
    </row>
    <row r="38" spans="2:19">
      <c r="H38" s="78"/>
      <c r="I38" s="78"/>
    </row>
    <row r="39" spans="2:19">
      <c r="H39" s="78"/>
      <c r="I39" s="78"/>
    </row>
    <row r="40" spans="2:19">
      <c r="B40" s="86" t="s">
        <v>373</v>
      </c>
      <c r="C40" s="86"/>
      <c r="D40" s="86"/>
      <c r="E40" s="86"/>
      <c r="F40" s="88" t="e">
        <f>Partner_1</f>
        <v>#NAME?</v>
      </c>
      <c r="G40" s="88" t="e">
        <f>Partner_2</f>
        <v>#NAME?</v>
      </c>
      <c r="H40" s="88" t="e">
        <f>Partner_3</f>
        <v>#NAME?</v>
      </c>
      <c r="I40" s="88" t="e">
        <f>Partner_4</f>
        <v>#NAME?</v>
      </c>
      <c r="J40" s="88" t="e">
        <f>Partner_5</f>
        <v>#NAME?</v>
      </c>
      <c r="K40" s="88" t="e">
        <f>Partner_6</f>
        <v>#NAME?</v>
      </c>
      <c r="L40" s="88" t="e">
        <f>Partner_7</f>
        <v>#NAME?</v>
      </c>
      <c r="M40" s="88" t="e">
        <f>Partner_8</f>
        <v>#NAME?</v>
      </c>
      <c r="N40" s="88" t="e">
        <f>Partner_9</f>
        <v>#NAME?</v>
      </c>
      <c r="O40" s="88" t="e">
        <f>Partner_10</f>
        <v>#NAME?</v>
      </c>
      <c r="P40" s="88" t="e">
        <f>Partner_11</f>
        <v>#NAME?</v>
      </c>
      <c r="Q40" s="88" t="e">
        <f>Partner_12</f>
        <v>#NAME?</v>
      </c>
      <c r="R40" s="103" t="e">
        <f>Partner_13</f>
        <v>#NAME?</v>
      </c>
      <c r="S40" s="104"/>
    </row>
    <row r="41" spans="2:19">
      <c r="B41" s="86" t="s">
        <v>374</v>
      </c>
      <c r="C41" s="86"/>
      <c r="D41" s="86"/>
      <c r="E41" s="86"/>
      <c r="F41" s="89">
        <f>SUMIF($F4:$F39,F40,$I4:$I39)</f>
        <v>0</v>
      </c>
      <c r="G41" s="89">
        <f>SUMIF($F4:$F39,G40,$I4:$I39)</f>
        <v>0</v>
      </c>
      <c r="H41" s="89">
        <f>SUMIF($F4:$F39,H40,$I4:$I39)</f>
        <v>0</v>
      </c>
      <c r="I41" s="89">
        <f>SUMIF($F4:$F39,I40,$I4:$I39)</f>
        <v>0</v>
      </c>
      <c r="J41" s="89">
        <f>SUMIF($F4:$F39,J40,$I4:$I39)</f>
        <v>0</v>
      </c>
      <c r="K41" s="89">
        <f>SUMIF($F4:$F39,K40,$I4:$I39)</f>
        <v>0</v>
      </c>
      <c r="L41" s="89">
        <f>SUMIF($F4:$F39,L40,$I4:$I39)</f>
        <v>0</v>
      </c>
      <c r="M41" s="89">
        <f>SUMIF($F4:$F39,M40,$I4:$I39)</f>
        <v>0</v>
      </c>
      <c r="N41" s="89">
        <f>SUMIF($F4:$F39,N40,$I4:$I39)</f>
        <v>0</v>
      </c>
      <c r="O41" s="89">
        <f>SUMIF($F4:$F39,O40,$I4:$I39)</f>
        <v>0</v>
      </c>
      <c r="P41" s="89">
        <f>SUMIF($F4:$F39,P40,$I4:$I39)</f>
        <v>0</v>
      </c>
      <c r="Q41" s="89">
        <f>SUMIF($F4:$F39,Q40,$I4:$I39)</f>
        <v>0</v>
      </c>
      <c r="R41" s="89">
        <f>SUMIF($F4:$F39,R40,$I4:$I39)</f>
        <v>0</v>
      </c>
      <c r="S41" s="105">
        <f>SUM(F41:Q41)</f>
        <v>0</v>
      </c>
    </row>
    <row r="45" spans="2:19">
      <c r="B45" s="90" t="str">
        <f>"Summary of Tasks "&amp;B1&amp;" "&amp;D1</f>
        <v>Summary of Tasks Workpackage Number 6</v>
      </c>
      <c r="C45" s="92"/>
      <c r="D45" s="92"/>
      <c r="E45" s="93"/>
    </row>
    <row r="47" spans="2:19">
      <c r="B47" s="94" t="s">
        <v>375</v>
      </c>
      <c r="C47" s="94" t="s">
        <v>360</v>
      </c>
      <c r="D47" s="94" t="s">
        <v>376</v>
      </c>
      <c r="E47" s="94" t="s">
        <v>304</v>
      </c>
      <c r="F47" s="96" t="s">
        <v>377</v>
      </c>
    </row>
    <row r="48" spans="2:19">
      <c r="B48" s="97"/>
      <c r="C48" s="97"/>
      <c r="D48" s="97"/>
      <c r="E48" s="97"/>
      <c r="F48" s="97"/>
    </row>
    <row r="49" spans="1:13" ht="30">
      <c r="A49">
        <f>IF(NOT(ISBLANK(B49)),A48+1)</f>
        <v>1</v>
      </c>
      <c r="B49" s="97" t="str">
        <f>B5</f>
        <v>Task 6.1</v>
      </c>
      <c r="C49" s="98" t="str">
        <f ca="1">INDIRECT(ADDRESS(MATCH($B49,$B$1:$B$48,0),3,,,"WP"&amp;$D$1))</f>
        <v>Methods and tools to improve the assessment and forecasting of production risks taken by farmers</v>
      </c>
      <c r="D49" s="97">
        <f ca="1">INDIRECT(ADDRESS(MATCH($B49,$C$1:$C$39,0),8,,,"WP"&amp;$D$1))</f>
        <v>8</v>
      </c>
      <c r="E49" s="97">
        <f ca="1">INDIRECT(ADDRESS(MATCH($B49,$C$1:$C$39,0),10,,,"WP"&amp;$D$1))</f>
        <v>32</v>
      </c>
      <c r="F49" s="97">
        <f ca="1">INDIRECT(ADDRESS(MATCH($B49,$C$1:$C$39,0),9,,,"WP"&amp;$D$1))</f>
        <v>18</v>
      </c>
      <c r="I49" s="102" t="s">
        <v>378</v>
      </c>
      <c r="J49" s="102"/>
      <c r="K49" s="102"/>
      <c r="L49" s="102"/>
      <c r="M49" s="102"/>
    </row>
    <row r="50" spans="1:13" ht="30">
      <c r="A50">
        <f>IF(NOT(ISBLANK(B50)),A49+1)</f>
        <v>2</v>
      </c>
      <c r="B50" s="97" t="str">
        <f>B17</f>
        <v>Task 6.2</v>
      </c>
      <c r="C50" s="98" t="str">
        <f ca="1">INDIRECT(ADDRESS(MATCH($B50,$B$1:$B$48,0),3,,,"WP"&amp;$D$1))</f>
        <v>Methods and tools to reduce/mitigate production risks</v>
      </c>
      <c r="D50" s="97">
        <f ca="1">INDIRECT(ADDRESS(MATCH($B50,$C$1:$C$39,0),8,,,"WP"&amp;$D$1))</f>
        <v>8</v>
      </c>
      <c r="E50" s="97">
        <f ca="1">INDIRECT(ADDRESS(MATCH($B50,$C$1:$C$39,0),10,,,"WP"&amp;$D$1))</f>
        <v>32</v>
      </c>
      <c r="F50" s="97">
        <f ca="1">INDIRECT(ADDRESS(MATCH($B50,$C$1:$C$39,0),9,,,"WP"&amp;$D$1))</f>
        <v>18</v>
      </c>
    </row>
    <row r="51" spans="1:13">
      <c r="A51">
        <f t="shared" ref="A51:A53" si="3">IF(NOT(ISBLANK(B51)),A50+1,A50)</f>
        <v>3</v>
      </c>
      <c r="B51" s="97" t="str">
        <f>B29</f>
        <v>Task 6.3</v>
      </c>
      <c r="C51" s="98" t="str">
        <f ca="1">INDIRECT(ADDRESS(MATCH($B51,$B$1:$B$48,0),3,,,"WP"&amp;$D$1))</f>
        <v>Agriculture Risk Management</v>
      </c>
      <c r="D51" s="97">
        <f ca="1">INDIRECT(ADDRESS(MATCH($B51,$C$1:$C$39,0),8,,,"WP"&amp;$D$1))</f>
        <v>27</v>
      </c>
      <c r="E51" s="97">
        <f ca="1">INDIRECT(ADDRESS(MATCH($B51,$C$1:$C$39,0),10,,,"WP"&amp;$D$1))</f>
        <v>31</v>
      </c>
      <c r="F51" s="97">
        <f ca="1">INDIRECT(ADDRESS(MATCH($B51,$C$1:$C$39,0),9,,,"WP"&amp;$D$1))</f>
        <v>7</v>
      </c>
    </row>
    <row r="52" spans="1:13">
      <c r="A52">
        <f t="shared" si="3"/>
        <v>3</v>
      </c>
      <c r="B52" s="97"/>
      <c r="C52" s="97"/>
      <c r="D52" s="97"/>
      <c r="E52" s="97"/>
      <c r="F52" s="97"/>
    </row>
    <row r="53" spans="1:13">
      <c r="A53">
        <f t="shared" si="3"/>
        <v>3</v>
      </c>
      <c r="B53" s="97"/>
      <c r="C53" s="97"/>
      <c r="D53" s="97"/>
      <c r="E53" s="97"/>
      <c r="F53" s="97"/>
    </row>
    <row r="54" spans="1:13">
      <c r="B54" s="94" t="s">
        <v>379</v>
      </c>
      <c r="C54" s="94"/>
      <c r="D54" s="99">
        <f ca="1">MIN(D49:D53)</f>
        <v>8</v>
      </c>
      <c r="E54" s="99">
        <f ca="1">MAX(E49:E53)</f>
        <v>32</v>
      </c>
      <c r="F54" s="100">
        <f ca="1">SUM(F49:F53)</f>
        <v>43</v>
      </c>
    </row>
    <row r="56" spans="1:13">
      <c r="B56" s="94" t="str">
        <f>"Total Tasks "&amp;B1&amp;" "&amp;D1</f>
        <v>Total Tasks Workpackage Number 6</v>
      </c>
      <c r="C56" s="94"/>
      <c r="D56" s="94">
        <f>MAX(A48:A53)</f>
        <v>3</v>
      </c>
    </row>
    <row r="59" spans="1:13">
      <c r="B59" s="90" t="s">
        <v>380</v>
      </c>
      <c r="C59" s="92"/>
      <c r="D59" s="92"/>
      <c r="E59" s="93"/>
    </row>
    <row r="61" spans="1:13" ht="45">
      <c r="A61" s="2"/>
      <c r="B61" s="101" t="s">
        <v>343</v>
      </c>
      <c r="C61" s="101" t="s">
        <v>344</v>
      </c>
      <c r="D61" s="101" t="s">
        <v>345</v>
      </c>
      <c r="E61" s="101" t="s">
        <v>346</v>
      </c>
      <c r="F61" s="101" t="s">
        <v>347</v>
      </c>
      <c r="G61" s="101" t="s">
        <v>348</v>
      </c>
      <c r="H61" s="101" t="s">
        <v>349</v>
      </c>
    </row>
    <row r="62" spans="1:13" ht="108" customHeight="1">
      <c r="A62" s="1">
        <v>1</v>
      </c>
      <c r="B62" s="12" t="str">
        <f t="shared" ref="B62:B67" si="4">"D"&amp;$D$1&amp;"."&amp;A62</f>
        <v>D6.1</v>
      </c>
      <c r="C62" s="198" t="s">
        <v>545</v>
      </c>
      <c r="D62" s="22">
        <f t="shared" ref="D62:D67" si="5">$D$1</f>
        <v>6</v>
      </c>
      <c r="E62" s="199"/>
      <c r="F62" s="199" t="s">
        <v>326</v>
      </c>
      <c r="G62" s="199" t="s">
        <v>334</v>
      </c>
      <c r="H62" s="12"/>
    </row>
    <row r="63" spans="1:13" ht="63">
      <c r="A63" s="1">
        <v>2</v>
      </c>
      <c r="B63" s="12" t="str">
        <f t="shared" si="4"/>
        <v>D6.2</v>
      </c>
      <c r="C63" s="198" t="s">
        <v>544</v>
      </c>
      <c r="D63" s="22">
        <f t="shared" si="5"/>
        <v>6</v>
      </c>
      <c r="E63" s="12"/>
      <c r="F63" s="199" t="s">
        <v>326</v>
      </c>
      <c r="G63" s="199" t="s">
        <v>334</v>
      </c>
      <c r="H63" s="12"/>
    </row>
    <row r="64" spans="1:13" ht="31.5">
      <c r="A64" s="1">
        <v>3</v>
      </c>
      <c r="B64" s="12" t="str">
        <f t="shared" si="4"/>
        <v>D6.3</v>
      </c>
      <c r="C64" s="198" t="s">
        <v>546</v>
      </c>
      <c r="D64" s="22">
        <f t="shared" si="5"/>
        <v>6</v>
      </c>
      <c r="E64" s="12"/>
      <c r="F64" s="199" t="s">
        <v>326</v>
      </c>
      <c r="G64" s="199" t="s">
        <v>334</v>
      </c>
      <c r="H64" s="12"/>
    </row>
    <row r="65" spans="1:8">
      <c r="A65" s="1">
        <v>4</v>
      </c>
      <c r="B65" s="12" t="str">
        <f t="shared" si="4"/>
        <v>D6.4</v>
      </c>
      <c r="C65" s="199" t="s">
        <v>547</v>
      </c>
      <c r="D65" s="22">
        <f t="shared" si="5"/>
        <v>6</v>
      </c>
      <c r="E65" s="12"/>
      <c r="F65" s="199" t="s">
        <v>329</v>
      </c>
      <c r="G65" s="199" t="s">
        <v>334</v>
      </c>
      <c r="H65" s="12"/>
    </row>
    <row r="66" spans="1:8">
      <c r="A66" s="1">
        <v>5</v>
      </c>
      <c r="B66" s="12" t="str">
        <f t="shared" si="4"/>
        <v>D6.5</v>
      </c>
      <c r="C66" s="199" t="s">
        <v>547</v>
      </c>
      <c r="D66" s="22">
        <f t="shared" si="5"/>
        <v>6</v>
      </c>
      <c r="E66" s="12"/>
      <c r="F66" s="199" t="s">
        <v>329</v>
      </c>
      <c r="G66" s="199" t="s">
        <v>334</v>
      </c>
      <c r="H66" s="12"/>
    </row>
    <row r="67" spans="1:8">
      <c r="A67" s="1">
        <v>6</v>
      </c>
      <c r="B67" s="12" t="str">
        <f t="shared" si="4"/>
        <v>D6.6</v>
      </c>
      <c r="C67" s="199" t="s">
        <v>548</v>
      </c>
      <c r="D67" s="22">
        <f t="shared" si="5"/>
        <v>6</v>
      </c>
      <c r="E67" s="12"/>
      <c r="F67" s="199" t="s">
        <v>329</v>
      </c>
      <c r="G67" s="199" t="s">
        <v>334</v>
      </c>
      <c r="H67" s="12"/>
    </row>
    <row r="68" spans="1:8">
      <c r="A68" s="1">
        <v>7</v>
      </c>
      <c r="B68" s="12"/>
      <c r="C68" s="12"/>
      <c r="D68" s="22"/>
      <c r="E68" s="12"/>
      <c r="F68" s="12"/>
      <c r="G68" s="12"/>
      <c r="H68" s="12"/>
    </row>
    <row r="69" spans="1:8">
      <c r="A69" s="1">
        <v>8</v>
      </c>
      <c r="B69" s="12"/>
      <c r="C69" s="12"/>
      <c r="D69" s="22"/>
      <c r="E69" s="12"/>
      <c r="F69" s="12"/>
      <c r="G69" s="12"/>
      <c r="H69" s="12"/>
    </row>
    <row r="70" spans="1:8">
      <c r="A70" s="1">
        <v>9</v>
      </c>
      <c r="B70" s="12"/>
      <c r="C70" s="12"/>
      <c r="D70" s="22"/>
      <c r="E70" s="12"/>
      <c r="F70" s="12"/>
      <c r="G70" s="12"/>
      <c r="H70" s="12"/>
    </row>
    <row r="71" spans="1:8">
      <c r="A71" s="1">
        <v>10</v>
      </c>
      <c r="B71" s="12"/>
      <c r="C71" s="12"/>
      <c r="D71" s="22"/>
      <c r="E71" s="12"/>
      <c r="F71" s="12"/>
      <c r="G71" s="12"/>
      <c r="H71" s="12"/>
    </row>
  </sheetData>
  <mergeCells count="6">
    <mergeCell ref="C5:C14"/>
    <mergeCell ref="C17:C26"/>
    <mergeCell ref="C29:C35"/>
    <mergeCell ref="D5:D14"/>
    <mergeCell ref="D17:D26"/>
    <mergeCell ref="D29:D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topLeftCell="A104" workbookViewId="0">
      <selection activeCell="J26" sqref="J26"/>
    </sheetView>
  </sheetViews>
  <sheetFormatPr baseColWidth="10" defaultRowHeight="15"/>
  <sheetData>
    <row r="1" spans="2:11">
      <c r="B1" s="57" t="s">
        <v>358</v>
      </c>
      <c r="C1" s="58"/>
      <c r="D1" s="57">
        <v>7</v>
      </c>
    </row>
    <row r="3" spans="2:11" ht="60">
      <c r="B3" s="59" t="s">
        <v>359</v>
      </c>
      <c r="C3" s="60" t="s">
        <v>360</v>
      </c>
      <c r="D3" s="59" t="s">
        <v>361</v>
      </c>
      <c r="E3" s="61" t="s">
        <v>362</v>
      </c>
      <c r="F3" s="61" t="s">
        <v>363</v>
      </c>
      <c r="G3" s="61" t="s">
        <v>364</v>
      </c>
      <c r="H3" s="61" t="s">
        <v>365</v>
      </c>
      <c r="I3" s="61" t="s">
        <v>366</v>
      </c>
      <c r="J3" s="61" t="s">
        <v>367</v>
      </c>
    </row>
    <row r="5" spans="2:11" ht="75">
      <c r="B5" s="62" t="str">
        <f>"Task "&amp;$D$1&amp;".1"</f>
        <v>Task 7.1</v>
      </c>
      <c r="C5" s="63" t="s">
        <v>417</v>
      </c>
      <c r="D5" s="64" t="s">
        <v>53</v>
      </c>
      <c r="E5" s="65">
        <v>1</v>
      </c>
      <c r="F5" s="66" t="s">
        <v>53</v>
      </c>
      <c r="G5" s="66" t="s">
        <v>17</v>
      </c>
      <c r="H5" s="67">
        <v>6</v>
      </c>
      <c r="I5" s="82">
        <v>1</v>
      </c>
      <c r="J5" s="83">
        <f t="shared" ref="J5:J8" si="0">IF(I5+H5-1&gt;0,I5+H5-1,"")</f>
        <v>6</v>
      </c>
      <c r="K5" s="78"/>
    </row>
    <row r="6" spans="2:11">
      <c r="B6" s="68"/>
      <c r="C6" s="69"/>
      <c r="D6" s="70"/>
      <c r="E6" s="71">
        <v>3</v>
      </c>
      <c r="F6" s="66" t="s">
        <v>53</v>
      </c>
      <c r="G6" s="66" t="s">
        <v>17</v>
      </c>
      <c r="H6" s="67">
        <v>12</v>
      </c>
      <c r="I6" s="82">
        <v>1</v>
      </c>
      <c r="J6" s="83">
        <f t="shared" si="0"/>
        <v>12</v>
      </c>
      <c r="K6" s="78"/>
    </row>
    <row r="7" spans="2:11">
      <c r="B7" s="68"/>
      <c r="C7" s="69"/>
      <c r="D7" s="70"/>
      <c r="E7" s="71">
        <v>6</v>
      </c>
      <c r="F7" s="66" t="s">
        <v>53</v>
      </c>
      <c r="G7" s="66" t="s">
        <v>17</v>
      </c>
      <c r="H7" s="67">
        <v>18</v>
      </c>
      <c r="I7" s="82">
        <v>1</v>
      </c>
      <c r="J7" s="83">
        <f t="shared" si="0"/>
        <v>18</v>
      </c>
      <c r="K7" s="78"/>
    </row>
    <row r="8" spans="2:11">
      <c r="B8" s="68"/>
      <c r="C8" s="69"/>
      <c r="D8" s="70"/>
      <c r="E8" s="71">
        <v>11</v>
      </c>
      <c r="F8" s="66" t="s">
        <v>53</v>
      </c>
      <c r="G8" s="66" t="s">
        <v>17</v>
      </c>
      <c r="H8" s="67">
        <v>24</v>
      </c>
      <c r="I8" s="82">
        <v>1</v>
      </c>
      <c r="J8" s="83">
        <f t="shared" si="0"/>
        <v>24</v>
      </c>
      <c r="K8" s="78"/>
    </row>
    <row r="9" spans="2:11">
      <c r="B9" s="68"/>
      <c r="C9" s="69"/>
      <c r="D9" s="70"/>
      <c r="E9" s="71">
        <v>2</v>
      </c>
      <c r="F9" s="66" t="s">
        <v>17</v>
      </c>
      <c r="G9" s="66" t="s">
        <v>29</v>
      </c>
      <c r="H9" s="67">
        <v>10</v>
      </c>
      <c r="I9" s="82">
        <v>1</v>
      </c>
      <c r="J9" s="83">
        <f t="shared" ref="J9:J25" si="1">IF(I9+H9-1&gt;0,I9+H9-1,"")</f>
        <v>10</v>
      </c>
      <c r="K9" s="78"/>
    </row>
    <row r="10" spans="2:11">
      <c r="B10" s="68"/>
      <c r="C10" s="69"/>
      <c r="D10" s="70"/>
      <c r="E10" s="71">
        <v>3</v>
      </c>
      <c r="F10" s="66" t="s">
        <v>37</v>
      </c>
      <c r="G10" s="66" t="s">
        <v>33</v>
      </c>
      <c r="H10" s="67">
        <v>9</v>
      </c>
      <c r="I10" s="82">
        <v>1</v>
      </c>
      <c r="J10" s="83">
        <f t="shared" si="1"/>
        <v>9</v>
      </c>
      <c r="K10" s="78"/>
    </row>
    <row r="11" spans="2:11">
      <c r="B11" s="68"/>
      <c r="C11" s="69"/>
      <c r="D11" s="70"/>
      <c r="E11" s="71">
        <v>2</v>
      </c>
      <c r="F11" s="66" t="s">
        <v>369</v>
      </c>
      <c r="G11" s="66" t="s">
        <v>10</v>
      </c>
      <c r="H11" s="67">
        <v>11</v>
      </c>
      <c r="I11" s="82">
        <v>1</v>
      </c>
      <c r="J11" s="83">
        <f t="shared" si="1"/>
        <v>11</v>
      </c>
      <c r="K11" s="78"/>
    </row>
    <row r="12" spans="2:11">
      <c r="B12" s="68"/>
      <c r="C12" s="69"/>
      <c r="D12" s="70"/>
      <c r="E12" s="71">
        <v>5</v>
      </c>
      <c r="F12" s="66" t="s">
        <v>27</v>
      </c>
      <c r="G12" s="66" t="s">
        <v>10</v>
      </c>
      <c r="H12" s="67">
        <v>11</v>
      </c>
      <c r="I12" s="82">
        <v>1</v>
      </c>
      <c r="J12" s="83">
        <f t="shared" si="1"/>
        <v>11</v>
      </c>
      <c r="K12" s="78"/>
    </row>
    <row r="13" spans="2:11">
      <c r="B13" s="68"/>
      <c r="C13" s="69"/>
      <c r="D13" s="70"/>
      <c r="E13" s="71">
        <v>2</v>
      </c>
      <c r="F13" s="66" t="s">
        <v>17</v>
      </c>
      <c r="G13" s="66" t="s">
        <v>29</v>
      </c>
      <c r="H13" s="67">
        <v>10</v>
      </c>
      <c r="I13" s="82">
        <v>1</v>
      </c>
      <c r="J13" s="83">
        <f t="shared" si="1"/>
        <v>10</v>
      </c>
      <c r="K13" s="78"/>
    </row>
    <row r="14" spans="2:11">
      <c r="B14" s="68"/>
      <c r="C14" s="69"/>
      <c r="D14" s="70"/>
      <c r="E14" s="71">
        <v>3</v>
      </c>
      <c r="F14" s="66" t="s">
        <v>37</v>
      </c>
      <c r="G14" s="66" t="s">
        <v>33</v>
      </c>
      <c r="H14" s="67">
        <v>9</v>
      </c>
      <c r="I14" s="82">
        <v>1</v>
      </c>
      <c r="J14" s="83">
        <f t="shared" si="1"/>
        <v>9</v>
      </c>
      <c r="K14" s="78"/>
    </row>
    <row r="15" spans="2:11">
      <c r="B15" s="68"/>
      <c r="C15" s="69"/>
      <c r="D15" s="70"/>
      <c r="E15" s="71">
        <v>2</v>
      </c>
      <c r="F15" s="66" t="s">
        <v>369</v>
      </c>
      <c r="G15" s="66" t="s">
        <v>10</v>
      </c>
      <c r="H15" s="67">
        <v>11</v>
      </c>
      <c r="I15" s="82">
        <v>1</v>
      </c>
      <c r="J15" s="83">
        <f t="shared" si="1"/>
        <v>11</v>
      </c>
      <c r="K15" s="78"/>
    </row>
    <row r="16" spans="2:11">
      <c r="B16" s="68"/>
      <c r="C16" s="69"/>
      <c r="D16" s="70"/>
      <c r="E16" s="71">
        <v>5</v>
      </c>
      <c r="F16" s="66" t="s">
        <v>27</v>
      </c>
      <c r="G16" s="66" t="s">
        <v>10</v>
      </c>
      <c r="H16" s="67">
        <v>11</v>
      </c>
      <c r="I16" s="82">
        <v>1</v>
      </c>
      <c r="J16" s="83">
        <f t="shared" si="1"/>
        <v>11</v>
      </c>
      <c r="K16" s="78"/>
    </row>
    <row r="17" spans="2:11">
      <c r="B17" s="68"/>
      <c r="C17" s="69"/>
      <c r="D17" s="70"/>
      <c r="E17" s="71">
        <v>2</v>
      </c>
      <c r="F17" s="66" t="s">
        <v>17</v>
      </c>
      <c r="G17" s="66" t="s">
        <v>29</v>
      </c>
      <c r="H17" s="67">
        <v>10</v>
      </c>
      <c r="I17" s="82">
        <v>1</v>
      </c>
      <c r="J17" s="83">
        <f t="shared" si="1"/>
        <v>10</v>
      </c>
      <c r="K17" s="78"/>
    </row>
    <row r="18" spans="2:11">
      <c r="B18" s="68"/>
      <c r="C18" s="69"/>
      <c r="D18" s="70"/>
      <c r="E18" s="71">
        <v>3</v>
      </c>
      <c r="F18" s="66" t="s">
        <v>37</v>
      </c>
      <c r="G18" s="66" t="s">
        <v>33</v>
      </c>
      <c r="H18" s="67">
        <v>9</v>
      </c>
      <c r="I18" s="82">
        <v>1</v>
      </c>
      <c r="J18" s="83">
        <f t="shared" si="1"/>
        <v>9</v>
      </c>
      <c r="K18" s="78"/>
    </row>
    <row r="19" spans="2:11">
      <c r="B19" s="68"/>
      <c r="C19" s="69"/>
      <c r="D19" s="70"/>
      <c r="E19" s="71">
        <v>2</v>
      </c>
      <c r="F19" s="66" t="s">
        <v>369</v>
      </c>
      <c r="G19" s="66" t="s">
        <v>10</v>
      </c>
      <c r="H19" s="67">
        <v>11</v>
      </c>
      <c r="I19" s="82">
        <v>1</v>
      </c>
      <c r="J19" s="83">
        <f t="shared" si="1"/>
        <v>11</v>
      </c>
      <c r="K19" s="78"/>
    </row>
    <row r="20" spans="2:11">
      <c r="B20" s="68"/>
      <c r="C20" s="69"/>
      <c r="D20" s="70"/>
      <c r="E20" s="71">
        <v>5</v>
      </c>
      <c r="F20" s="66" t="s">
        <v>27</v>
      </c>
      <c r="G20" s="66" t="s">
        <v>10</v>
      </c>
      <c r="H20" s="67">
        <v>11</v>
      </c>
      <c r="I20" s="82">
        <v>1</v>
      </c>
      <c r="J20" s="83">
        <f t="shared" si="1"/>
        <v>11</v>
      </c>
      <c r="K20" s="78"/>
    </row>
    <row r="21" spans="2:11">
      <c r="B21" s="68"/>
      <c r="C21" s="69"/>
      <c r="D21" s="70"/>
      <c r="E21" s="71"/>
      <c r="F21" s="66"/>
      <c r="G21" s="66"/>
      <c r="H21" s="67"/>
      <c r="I21" s="82"/>
      <c r="J21" s="83" t="str">
        <f t="shared" si="1"/>
        <v/>
      </c>
      <c r="K21" s="78"/>
    </row>
    <row r="22" spans="2:11">
      <c r="B22" s="68"/>
      <c r="C22" s="69"/>
      <c r="D22" s="70"/>
      <c r="E22" s="71"/>
      <c r="F22" s="66"/>
      <c r="G22" s="66"/>
      <c r="H22" s="67"/>
      <c r="I22" s="82"/>
      <c r="J22" s="83" t="str">
        <f t="shared" si="1"/>
        <v/>
      </c>
      <c r="K22" s="78"/>
    </row>
    <row r="23" spans="2:11">
      <c r="B23" s="68"/>
      <c r="C23" s="69"/>
      <c r="D23" s="70"/>
      <c r="E23" s="71"/>
      <c r="F23" s="71"/>
      <c r="G23" s="71"/>
      <c r="H23" s="67"/>
      <c r="I23" s="82"/>
      <c r="J23" s="83" t="str">
        <f t="shared" si="1"/>
        <v/>
      </c>
      <c r="K23" s="78"/>
    </row>
    <row r="24" spans="2:11">
      <c r="B24" s="68"/>
      <c r="C24" s="69"/>
      <c r="D24" s="70"/>
      <c r="E24" s="71"/>
      <c r="F24" s="71"/>
      <c r="G24" s="71"/>
      <c r="H24" s="67"/>
      <c r="I24" s="82"/>
      <c r="J24" s="83" t="str">
        <f t="shared" si="1"/>
        <v/>
      </c>
      <c r="K24" s="78"/>
    </row>
    <row r="25" spans="2:11">
      <c r="B25" s="72"/>
      <c r="C25" s="73"/>
      <c r="D25" s="74"/>
      <c r="E25" s="71"/>
      <c r="F25" s="71"/>
      <c r="G25" s="71"/>
      <c r="H25" s="67"/>
      <c r="I25" s="82"/>
      <c r="J25" s="83" t="str">
        <f t="shared" si="1"/>
        <v/>
      </c>
      <c r="K25" s="78"/>
    </row>
    <row r="26" spans="2:11">
      <c r="B26" s="75" t="s">
        <v>370</v>
      </c>
      <c r="C26" s="76" t="str">
        <f>B5</f>
        <v>Task 7.1</v>
      </c>
      <c r="D26" s="75"/>
      <c r="E26" s="75"/>
      <c r="F26" s="75"/>
      <c r="G26" s="75"/>
      <c r="H26" s="77">
        <f>MIN(H5:H25)</f>
        <v>6</v>
      </c>
      <c r="I26" s="84">
        <f>SUM(I5:I25)</f>
        <v>16</v>
      </c>
      <c r="J26" s="77">
        <f>MAX(J5:J25)</f>
        <v>24</v>
      </c>
      <c r="K26" s="78"/>
    </row>
    <row r="27" spans="2:11">
      <c r="H27" s="78"/>
      <c r="I27" s="78"/>
    </row>
    <row r="28" spans="2:11" ht="45">
      <c r="B28" s="62" t="str">
        <f>"Task "&amp;$D$1&amp;".2"</f>
        <v>Task 7.2</v>
      </c>
      <c r="C28" s="63" t="s">
        <v>418</v>
      </c>
      <c r="D28" s="64" t="s">
        <v>10</v>
      </c>
      <c r="E28" s="71">
        <v>1</v>
      </c>
      <c r="F28" s="71" t="s">
        <v>10</v>
      </c>
      <c r="G28" s="71" t="s">
        <v>17</v>
      </c>
      <c r="H28" s="67">
        <v>6</v>
      </c>
      <c r="I28" s="82">
        <v>1</v>
      </c>
      <c r="J28" s="83">
        <f t="shared" ref="J28:J34" si="2">IF(I28+H28-1&gt;0,I28+H28-1,"")</f>
        <v>6</v>
      </c>
      <c r="K28" s="78"/>
    </row>
    <row r="29" spans="2:11">
      <c r="B29" s="68"/>
      <c r="C29" s="69"/>
      <c r="D29" s="70"/>
      <c r="E29" s="71">
        <v>2</v>
      </c>
      <c r="F29" s="71" t="s">
        <v>10</v>
      </c>
      <c r="G29" s="71" t="s">
        <v>23</v>
      </c>
      <c r="H29" s="67">
        <v>10</v>
      </c>
      <c r="I29" s="82">
        <v>1</v>
      </c>
      <c r="J29" s="83">
        <f t="shared" si="2"/>
        <v>10</v>
      </c>
      <c r="K29" s="78"/>
    </row>
    <row r="30" spans="2:11">
      <c r="B30" s="68"/>
      <c r="C30" s="69"/>
      <c r="D30" s="70"/>
      <c r="E30" s="71">
        <v>1</v>
      </c>
      <c r="F30" s="71" t="s">
        <v>39</v>
      </c>
      <c r="G30" s="71" t="s">
        <v>37</v>
      </c>
      <c r="H30" s="67">
        <v>18</v>
      </c>
      <c r="I30" s="82">
        <v>1</v>
      </c>
      <c r="J30" s="83">
        <f t="shared" si="2"/>
        <v>18</v>
      </c>
      <c r="K30" s="78"/>
    </row>
    <row r="31" spans="2:11">
      <c r="B31" s="68"/>
      <c r="C31" s="69"/>
      <c r="D31" s="70"/>
      <c r="E31" s="71">
        <v>2</v>
      </c>
      <c r="F31" s="71" t="s">
        <v>39</v>
      </c>
      <c r="G31" s="71" t="s">
        <v>51</v>
      </c>
      <c r="H31" s="67">
        <v>20</v>
      </c>
      <c r="I31" s="82">
        <v>1</v>
      </c>
      <c r="J31" s="83">
        <f t="shared" si="2"/>
        <v>20</v>
      </c>
      <c r="K31" s="78"/>
    </row>
    <row r="32" spans="2:11">
      <c r="B32" s="68"/>
      <c r="C32" s="69"/>
      <c r="D32" s="70"/>
      <c r="E32" s="71">
        <v>1</v>
      </c>
      <c r="F32" s="71" t="s">
        <v>10</v>
      </c>
      <c r="G32" s="71" t="s">
        <v>17</v>
      </c>
      <c r="H32" s="67">
        <v>30</v>
      </c>
      <c r="I32" s="82">
        <v>1</v>
      </c>
      <c r="J32" s="83">
        <f t="shared" si="2"/>
        <v>30</v>
      </c>
      <c r="K32" s="78"/>
    </row>
    <row r="33" spans="2:11">
      <c r="B33" s="68"/>
      <c r="C33" s="69"/>
      <c r="D33" s="70"/>
      <c r="E33" s="71"/>
      <c r="F33" s="71"/>
      <c r="G33" s="71"/>
      <c r="H33" s="67"/>
      <c r="I33" s="82"/>
      <c r="J33" s="83" t="str">
        <f t="shared" si="2"/>
        <v/>
      </c>
      <c r="K33" s="78"/>
    </row>
    <row r="34" spans="2:11">
      <c r="B34" s="72"/>
      <c r="C34" s="73"/>
      <c r="D34" s="74"/>
      <c r="E34" s="71"/>
      <c r="F34" s="71"/>
      <c r="G34" s="71"/>
      <c r="H34" s="67"/>
      <c r="I34" s="82"/>
      <c r="J34" s="83" t="str">
        <f t="shared" si="2"/>
        <v/>
      </c>
      <c r="K34" s="78"/>
    </row>
    <row r="35" spans="2:11">
      <c r="B35" s="75" t="s">
        <v>370</v>
      </c>
      <c r="C35" s="76" t="str">
        <f>B28</f>
        <v>Task 7.2</v>
      </c>
      <c r="D35" s="75"/>
      <c r="E35" s="75"/>
      <c r="F35" s="75"/>
      <c r="G35" s="75"/>
      <c r="H35" s="77">
        <f>MIN(H28:H34)</f>
        <v>6</v>
      </c>
      <c r="I35" s="84">
        <f>SUM(I28:I34)</f>
        <v>5</v>
      </c>
      <c r="J35" s="77">
        <f>MAX(J28:J34)</f>
        <v>30</v>
      </c>
      <c r="K35" s="78"/>
    </row>
    <row r="36" spans="2:11">
      <c r="B36" s="79"/>
      <c r="C36" s="80"/>
      <c r="D36" s="79"/>
      <c r="E36" s="79"/>
      <c r="F36" s="79"/>
      <c r="G36" s="79"/>
      <c r="H36" s="81"/>
      <c r="I36" s="85"/>
      <c r="J36" s="81"/>
      <c r="K36" s="78"/>
    </row>
    <row r="37" spans="2:11" ht="75">
      <c r="B37" s="62" t="str">
        <f>"Task "&amp;$D$1&amp;".3"</f>
        <v>Task 7.3</v>
      </c>
      <c r="C37" s="63" t="s">
        <v>419</v>
      </c>
      <c r="D37" s="64" t="s">
        <v>10</v>
      </c>
      <c r="E37" s="71">
        <v>1</v>
      </c>
      <c r="F37" s="71" t="s">
        <v>39</v>
      </c>
      <c r="G37" s="71" t="s">
        <v>37</v>
      </c>
      <c r="H37" s="67">
        <v>4</v>
      </c>
      <c r="I37" s="82">
        <v>1</v>
      </c>
      <c r="J37" s="83">
        <f t="shared" ref="J37:J43" si="3">IF(I37+H37-1&gt;0,I37+H37-1,"")</f>
        <v>4</v>
      </c>
      <c r="K37" s="78"/>
    </row>
    <row r="38" spans="2:11">
      <c r="B38" s="68"/>
      <c r="C38" s="69"/>
      <c r="D38" s="70"/>
      <c r="E38" s="71"/>
      <c r="F38" s="71"/>
      <c r="G38" s="71"/>
      <c r="H38" s="67"/>
      <c r="I38" s="82"/>
      <c r="J38" s="83" t="str">
        <f t="shared" si="3"/>
        <v/>
      </c>
      <c r="K38" s="78"/>
    </row>
    <row r="39" spans="2:11">
      <c r="B39" s="68"/>
      <c r="C39" s="69"/>
      <c r="D39" s="70"/>
      <c r="E39" s="71"/>
      <c r="F39" s="71"/>
      <c r="G39" s="71"/>
      <c r="H39" s="67"/>
      <c r="I39" s="82"/>
      <c r="J39" s="83" t="str">
        <f t="shared" si="3"/>
        <v/>
      </c>
      <c r="K39" s="78"/>
    </row>
    <row r="40" spans="2:11">
      <c r="B40" s="68"/>
      <c r="C40" s="69"/>
      <c r="D40" s="70"/>
      <c r="E40" s="71"/>
      <c r="F40" s="71"/>
      <c r="G40" s="71"/>
      <c r="H40" s="67"/>
      <c r="I40" s="82"/>
      <c r="J40" s="83" t="str">
        <f t="shared" si="3"/>
        <v/>
      </c>
      <c r="K40" s="78"/>
    </row>
    <row r="41" spans="2:11">
      <c r="B41" s="68"/>
      <c r="C41" s="69"/>
      <c r="D41" s="70"/>
      <c r="E41" s="71"/>
      <c r="F41" s="71"/>
      <c r="G41" s="71"/>
      <c r="H41" s="67"/>
      <c r="I41" s="82"/>
      <c r="J41" s="83" t="str">
        <f t="shared" si="3"/>
        <v/>
      </c>
      <c r="K41" s="78"/>
    </row>
    <row r="42" spans="2:11">
      <c r="B42" s="68"/>
      <c r="C42" s="69"/>
      <c r="D42" s="70"/>
      <c r="E42" s="71"/>
      <c r="F42" s="71"/>
      <c r="G42" s="71"/>
      <c r="H42" s="67"/>
      <c r="I42" s="82"/>
      <c r="J42" s="83" t="str">
        <f t="shared" si="3"/>
        <v/>
      </c>
      <c r="K42" s="78"/>
    </row>
    <row r="43" spans="2:11">
      <c r="B43" s="72"/>
      <c r="C43" s="73"/>
      <c r="D43" s="74"/>
      <c r="E43" s="71"/>
      <c r="F43" s="71"/>
      <c r="G43" s="71"/>
      <c r="H43" s="67"/>
      <c r="I43" s="82"/>
      <c r="J43" s="83" t="str">
        <f t="shared" si="3"/>
        <v/>
      </c>
      <c r="K43" s="78"/>
    </row>
    <row r="44" spans="2:11">
      <c r="B44" s="75" t="s">
        <v>370</v>
      </c>
      <c r="C44" s="76" t="str">
        <f>B37</f>
        <v>Task 7.3</v>
      </c>
      <c r="D44" s="75"/>
      <c r="E44" s="75"/>
      <c r="F44" s="75"/>
      <c r="G44" s="75"/>
      <c r="H44" s="77">
        <f>MIN(H37:H43)</f>
        <v>4</v>
      </c>
      <c r="I44" s="84">
        <f>SUM(I37:I43)</f>
        <v>1</v>
      </c>
      <c r="J44" s="77">
        <f>MAX(J37:J43)</f>
        <v>4</v>
      </c>
      <c r="K44" s="78"/>
    </row>
    <row r="45" spans="2:11">
      <c r="B45" s="79"/>
      <c r="C45" s="80"/>
      <c r="D45" s="79"/>
      <c r="E45" s="79"/>
      <c r="F45" s="79"/>
      <c r="G45" s="79"/>
      <c r="H45" s="81"/>
      <c r="I45" s="85"/>
      <c r="J45" s="81"/>
      <c r="K45" s="78"/>
    </row>
    <row r="46" spans="2:11" ht="60">
      <c r="B46" s="62" t="str">
        <f>"Task "&amp;$D$1&amp;".4"</f>
        <v>Task 7.4</v>
      </c>
      <c r="C46" s="63" t="s">
        <v>420</v>
      </c>
      <c r="D46" s="64" t="s">
        <v>39</v>
      </c>
      <c r="E46" s="71"/>
      <c r="F46" s="71"/>
      <c r="G46" s="71"/>
      <c r="H46" s="67"/>
      <c r="I46" s="82"/>
      <c r="J46" s="83"/>
      <c r="K46" s="78"/>
    </row>
    <row r="47" spans="2:11">
      <c r="B47" s="68"/>
      <c r="C47" s="69"/>
      <c r="D47" s="70"/>
      <c r="E47" s="71"/>
      <c r="F47" s="71"/>
      <c r="G47" s="71"/>
      <c r="H47" s="67"/>
      <c r="I47" s="82"/>
      <c r="J47" s="83"/>
      <c r="K47" s="78"/>
    </row>
    <row r="48" spans="2:11">
      <c r="B48" s="68"/>
      <c r="C48" s="69"/>
      <c r="D48" s="70"/>
      <c r="E48" s="71"/>
      <c r="F48" s="71"/>
      <c r="G48" s="71"/>
      <c r="H48" s="67"/>
      <c r="I48" s="82"/>
      <c r="J48" s="83" t="str">
        <f t="shared" ref="J48:J52" si="4">IF(I48+H48-1&gt;0,I48+H48-1,"")</f>
        <v/>
      </c>
      <c r="K48" s="78"/>
    </row>
    <row r="49" spans="2:11">
      <c r="B49" s="68"/>
      <c r="C49" s="69"/>
      <c r="D49" s="70"/>
      <c r="E49" s="71"/>
      <c r="F49" s="71"/>
      <c r="G49" s="71"/>
      <c r="H49" s="67"/>
      <c r="I49" s="82"/>
      <c r="J49" s="83" t="str">
        <f t="shared" si="4"/>
        <v/>
      </c>
      <c r="K49" s="78"/>
    </row>
    <row r="50" spans="2:11">
      <c r="B50" s="68"/>
      <c r="C50" s="69"/>
      <c r="D50" s="70"/>
      <c r="E50" s="71"/>
      <c r="F50" s="71"/>
      <c r="G50" s="71"/>
      <c r="H50" s="67"/>
      <c r="I50" s="82"/>
      <c r="J50" s="83" t="str">
        <f t="shared" si="4"/>
        <v/>
      </c>
      <c r="K50" s="78"/>
    </row>
    <row r="51" spans="2:11">
      <c r="B51" s="68"/>
      <c r="C51" s="69"/>
      <c r="D51" s="70"/>
      <c r="E51" s="71"/>
      <c r="F51" s="71"/>
      <c r="G51" s="71"/>
      <c r="H51" s="67"/>
      <c r="I51" s="82"/>
      <c r="J51" s="83" t="str">
        <f t="shared" si="4"/>
        <v/>
      </c>
      <c r="K51" s="78"/>
    </row>
    <row r="52" spans="2:11">
      <c r="B52" s="72"/>
      <c r="C52" s="73"/>
      <c r="D52" s="74"/>
      <c r="E52" s="71"/>
      <c r="F52" s="71"/>
      <c r="G52" s="71"/>
      <c r="H52" s="67"/>
      <c r="I52" s="82"/>
      <c r="J52" s="83" t="str">
        <f t="shared" si="4"/>
        <v/>
      </c>
      <c r="K52" s="78"/>
    </row>
    <row r="53" spans="2:11">
      <c r="B53" s="75" t="s">
        <v>370</v>
      </c>
      <c r="C53" s="76" t="str">
        <f>B46</f>
        <v>Task 7.4</v>
      </c>
      <c r="D53" s="75"/>
      <c r="E53" s="75"/>
      <c r="F53" s="75"/>
      <c r="G53" s="75"/>
      <c r="H53" s="77">
        <f>MIN(H46:H52)</f>
        <v>0</v>
      </c>
      <c r="I53" s="84">
        <f>SUM(I46:I52)</f>
        <v>0</v>
      </c>
      <c r="J53" s="77">
        <f>MAX(J46:J52)</f>
        <v>0</v>
      </c>
      <c r="K53" s="78"/>
    </row>
    <row r="54" spans="2:11">
      <c r="B54" s="79"/>
      <c r="C54" s="80"/>
      <c r="D54" s="79"/>
      <c r="E54" s="79"/>
      <c r="F54" s="79"/>
      <c r="G54" s="79"/>
      <c r="H54" s="81"/>
      <c r="I54" s="85"/>
      <c r="J54" s="81"/>
      <c r="K54" s="78"/>
    </row>
    <row r="55" spans="2:11" ht="75">
      <c r="B55" s="62" t="str">
        <f>"Task "&amp;$D$1&amp;".5"</f>
        <v>Task 7.5</v>
      </c>
      <c r="C55" s="63" t="s">
        <v>421</v>
      </c>
      <c r="D55" s="64" t="s">
        <v>43</v>
      </c>
      <c r="E55" s="71">
        <v>1</v>
      </c>
      <c r="F55" s="71" t="s">
        <v>43</v>
      </c>
      <c r="G55" s="71" t="s">
        <v>17</v>
      </c>
      <c r="H55" s="67">
        <v>5</v>
      </c>
      <c r="I55" s="82">
        <v>1</v>
      </c>
      <c r="J55" s="83">
        <f t="shared" ref="J55:J61" si="5">IF(I55+H55-1&gt;0,I55+H55-1,"")</f>
        <v>5</v>
      </c>
      <c r="K55" s="78"/>
    </row>
    <row r="56" spans="2:11">
      <c r="B56" s="68"/>
      <c r="C56" s="69"/>
      <c r="D56" s="70"/>
      <c r="E56" s="71">
        <v>2</v>
      </c>
      <c r="F56" s="71" t="s">
        <v>43</v>
      </c>
      <c r="G56" s="71" t="s">
        <v>47</v>
      </c>
      <c r="H56" s="67">
        <v>5</v>
      </c>
      <c r="I56" s="82">
        <v>1</v>
      </c>
      <c r="J56" s="83">
        <f t="shared" si="5"/>
        <v>5</v>
      </c>
      <c r="K56" s="78"/>
    </row>
    <row r="57" spans="2:11">
      <c r="B57" s="68"/>
      <c r="C57" s="69"/>
      <c r="D57" s="70"/>
      <c r="E57" s="71">
        <v>1</v>
      </c>
      <c r="F57" s="71" t="s">
        <v>47</v>
      </c>
      <c r="G57" s="71" t="s">
        <v>43</v>
      </c>
      <c r="H57" s="67">
        <v>9</v>
      </c>
      <c r="I57" s="82">
        <v>1</v>
      </c>
      <c r="J57" s="83">
        <f t="shared" si="5"/>
        <v>9</v>
      </c>
      <c r="K57" s="78"/>
    </row>
    <row r="58" spans="2:11">
      <c r="B58" s="68"/>
      <c r="C58" s="69"/>
      <c r="D58" s="70"/>
      <c r="E58" s="71">
        <v>2</v>
      </c>
      <c r="F58" s="71" t="s">
        <v>47</v>
      </c>
      <c r="G58" s="71" t="s">
        <v>43</v>
      </c>
      <c r="H58" s="67">
        <v>9</v>
      </c>
      <c r="I58" s="82">
        <v>1</v>
      </c>
      <c r="J58" s="83">
        <f t="shared" si="5"/>
        <v>9</v>
      </c>
      <c r="K58" s="78"/>
    </row>
    <row r="59" spans="2:11">
      <c r="B59" s="68"/>
      <c r="C59" s="69"/>
      <c r="D59" s="70"/>
      <c r="E59" s="71">
        <v>1</v>
      </c>
      <c r="F59" s="71" t="s">
        <v>43</v>
      </c>
      <c r="G59" s="71" t="s">
        <v>17</v>
      </c>
      <c r="H59" s="67">
        <v>17</v>
      </c>
      <c r="I59" s="82">
        <v>1</v>
      </c>
      <c r="J59" s="83">
        <f t="shared" si="5"/>
        <v>17</v>
      </c>
      <c r="K59" s="78"/>
    </row>
    <row r="60" spans="2:11">
      <c r="B60" s="68"/>
      <c r="C60" s="69"/>
      <c r="D60" s="70"/>
      <c r="E60" s="71">
        <v>2</v>
      </c>
      <c r="F60" s="71" t="s">
        <v>43</v>
      </c>
      <c r="G60" s="71" t="s">
        <v>47</v>
      </c>
      <c r="H60" s="67">
        <v>17</v>
      </c>
      <c r="I60" s="82">
        <v>1</v>
      </c>
      <c r="J60" s="83">
        <f t="shared" si="5"/>
        <v>17</v>
      </c>
      <c r="K60" s="78"/>
    </row>
    <row r="61" spans="2:11">
      <c r="B61" s="72"/>
      <c r="C61" s="73"/>
      <c r="D61" s="74"/>
      <c r="E61" s="71"/>
      <c r="F61" s="71"/>
      <c r="G61" s="71"/>
      <c r="H61" s="67"/>
      <c r="I61" s="82"/>
      <c r="J61" s="83" t="str">
        <f t="shared" si="5"/>
        <v/>
      </c>
      <c r="K61" s="78"/>
    </row>
    <row r="62" spans="2:11">
      <c r="B62" s="75" t="s">
        <v>370</v>
      </c>
      <c r="C62" s="76" t="str">
        <f>B55</f>
        <v>Task 7.5</v>
      </c>
      <c r="D62" s="75"/>
      <c r="E62" s="75"/>
      <c r="F62" s="75"/>
      <c r="G62" s="75"/>
      <c r="H62" s="77">
        <f>MIN(H55:H61)</f>
        <v>5</v>
      </c>
      <c r="I62" s="84">
        <f>SUM(I55:I61)</f>
        <v>6</v>
      </c>
      <c r="J62" s="77">
        <f>MAX(J55:J61)</f>
        <v>17</v>
      </c>
      <c r="K62" s="78"/>
    </row>
    <row r="63" spans="2:11">
      <c r="B63" s="79"/>
      <c r="C63" s="80"/>
      <c r="D63" s="79"/>
      <c r="E63" s="79"/>
      <c r="F63" s="79"/>
      <c r="G63" s="79"/>
      <c r="H63" s="81"/>
      <c r="I63" s="85"/>
      <c r="J63" s="81"/>
      <c r="K63" s="78"/>
    </row>
    <row r="64" spans="2:11" ht="45">
      <c r="B64" s="62" t="str">
        <f>"Task "&amp;$D$1&amp;".6"</f>
        <v>Task 7.6</v>
      </c>
      <c r="C64" s="63" t="s">
        <v>422</v>
      </c>
      <c r="D64" s="64" t="s">
        <v>10</v>
      </c>
      <c r="E64" s="71">
        <v>2</v>
      </c>
      <c r="F64" s="71" t="s">
        <v>10</v>
      </c>
      <c r="G64" s="71" t="s">
        <v>17</v>
      </c>
      <c r="H64" s="67">
        <v>12</v>
      </c>
      <c r="I64" s="82">
        <v>2</v>
      </c>
      <c r="J64" s="83">
        <f t="shared" ref="J64:J68" si="6">IF(I64+H64-1&gt;0,I64+H64-1,"")</f>
        <v>13</v>
      </c>
      <c r="K64" s="78"/>
    </row>
    <row r="65" spans="2:11">
      <c r="B65" s="68"/>
      <c r="C65" s="69"/>
      <c r="D65" s="70"/>
      <c r="E65" s="71">
        <v>2</v>
      </c>
      <c r="F65" s="71" t="s">
        <v>10</v>
      </c>
      <c r="G65" s="71" t="s">
        <v>17</v>
      </c>
      <c r="H65" s="67">
        <v>24</v>
      </c>
      <c r="I65" s="82">
        <v>2</v>
      </c>
      <c r="J65" s="83">
        <f t="shared" si="6"/>
        <v>25</v>
      </c>
      <c r="K65" s="78"/>
    </row>
    <row r="66" spans="2:11">
      <c r="B66" s="68"/>
      <c r="C66" s="69"/>
      <c r="D66" s="70"/>
      <c r="E66" s="71">
        <v>2</v>
      </c>
      <c r="F66" s="71" t="s">
        <v>10</v>
      </c>
      <c r="G66" s="71" t="s">
        <v>37</v>
      </c>
      <c r="H66" s="67">
        <v>32</v>
      </c>
      <c r="I66" s="82">
        <v>2</v>
      </c>
      <c r="J66" s="83">
        <f t="shared" si="6"/>
        <v>33</v>
      </c>
      <c r="K66" s="78"/>
    </row>
    <row r="67" spans="2:11">
      <c r="B67" s="68"/>
      <c r="C67" s="69"/>
      <c r="D67" s="70"/>
      <c r="E67" s="71">
        <v>24</v>
      </c>
      <c r="F67" s="71" t="s">
        <v>17</v>
      </c>
      <c r="G67" s="71" t="s">
        <v>10</v>
      </c>
      <c r="H67" s="67">
        <v>9</v>
      </c>
      <c r="I67" s="82">
        <v>1</v>
      </c>
      <c r="J67" s="83">
        <f t="shared" si="6"/>
        <v>9</v>
      </c>
      <c r="K67" s="78"/>
    </row>
    <row r="68" spans="2:11">
      <c r="B68" s="68"/>
      <c r="C68" s="69"/>
      <c r="D68" s="70"/>
      <c r="E68" s="71">
        <v>9</v>
      </c>
      <c r="F68" s="71" t="s">
        <v>37</v>
      </c>
      <c r="G68" s="71" t="s">
        <v>10</v>
      </c>
      <c r="H68" s="67">
        <v>9</v>
      </c>
      <c r="I68" s="82">
        <v>1</v>
      </c>
      <c r="J68" s="83">
        <f t="shared" si="6"/>
        <v>9</v>
      </c>
      <c r="K68" s="78"/>
    </row>
    <row r="69" spans="2:11">
      <c r="B69" s="68"/>
      <c r="C69" s="69"/>
      <c r="D69" s="70"/>
      <c r="E69" s="71"/>
      <c r="F69" s="71"/>
      <c r="G69" s="71"/>
      <c r="H69" s="67"/>
      <c r="I69" s="82"/>
      <c r="J69" s="83" t="str">
        <f t="shared" ref="J69:J76" si="7">IF(I69+H69-1&gt;0,I69+H69-1,"")</f>
        <v/>
      </c>
      <c r="K69" s="78"/>
    </row>
    <row r="70" spans="2:11">
      <c r="B70" s="68"/>
      <c r="C70" s="69"/>
      <c r="D70" s="70"/>
      <c r="E70" s="71"/>
      <c r="F70" s="71"/>
      <c r="G70" s="71"/>
      <c r="H70" s="67"/>
      <c r="I70" s="82"/>
      <c r="J70" s="83" t="str">
        <f t="shared" si="7"/>
        <v/>
      </c>
      <c r="K70" s="78"/>
    </row>
    <row r="71" spans="2:11">
      <c r="B71" s="68"/>
      <c r="C71" s="69"/>
      <c r="D71" s="70"/>
      <c r="E71" s="71"/>
      <c r="F71" s="71"/>
      <c r="G71" s="71"/>
      <c r="H71" s="67"/>
      <c r="I71" s="82"/>
      <c r="J71" s="83" t="str">
        <f t="shared" si="7"/>
        <v/>
      </c>
      <c r="K71" s="78"/>
    </row>
    <row r="72" spans="2:11">
      <c r="B72" s="68"/>
      <c r="C72" s="69"/>
      <c r="D72" s="70"/>
      <c r="E72" s="71"/>
      <c r="F72" s="71"/>
      <c r="G72" s="71"/>
      <c r="H72" s="67"/>
      <c r="I72" s="82"/>
      <c r="J72" s="83" t="str">
        <f t="shared" si="7"/>
        <v/>
      </c>
      <c r="K72" s="78"/>
    </row>
    <row r="73" spans="2:11">
      <c r="B73" s="68"/>
      <c r="C73" s="69"/>
      <c r="D73" s="70"/>
      <c r="E73" s="71"/>
      <c r="F73" s="71"/>
      <c r="G73" s="71"/>
      <c r="H73" s="67"/>
      <c r="I73" s="82"/>
      <c r="J73" s="83" t="str">
        <f t="shared" si="7"/>
        <v/>
      </c>
      <c r="K73" s="78"/>
    </row>
    <row r="74" spans="2:11">
      <c r="B74" s="68"/>
      <c r="C74" s="69"/>
      <c r="D74" s="70"/>
      <c r="E74" s="71"/>
      <c r="F74" s="71"/>
      <c r="G74" s="71"/>
      <c r="H74" s="67"/>
      <c r="I74" s="82"/>
      <c r="J74" s="83" t="str">
        <f t="shared" si="7"/>
        <v/>
      </c>
      <c r="K74" s="78"/>
    </row>
    <row r="75" spans="2:11">
      <c r="B75" s="68"/>
      <c r="C75" s="69"/>
      <c r="D75" s="70"/>
      <c r="E75" s="71"/>
      <c r="F75" s="71"/>
      <c r="G75" s="71"/>
      <c r="H75" s="67"/>
      <c r="I75" s="82"/>
      <c r="J75" s="83" t="str">
        <f t="shared" si="7"/>
        <v/>
      </c>
      <c r="K75" s="78"/>
    </row>
    <row r="76" spans="2:11">
      <c r="B76" s="72"/>
      <c r="C76" s="73"/>
      <c r="D76" s="74"/>
      <c r="E76" s="71"/>
      <c r="F76" s="71"/>
      <c r="G76" s="71"/>
      <c r="H76" s="67"/>
      <c r="I76" s="82"/>
      <c r="J76" s="83" t="str">
        <f t="shared" si="7"/>
        <v/>
      </c>
      <c r="K76" s="78"/>
    </row>
    <row r="77" spans="2:11">
      <c r="B77" s="75" t="s">
        <v>370</v>
      </c>
      <c r="C77" s="76" t="str">
        <f>B64</f>
        <v>Task 7.6</v>
      </c>
      <c r="D77" s="75"/>
      <c r="E77" s="75"/>
      <c r="F77" s="75"/>
      <c r="G77" s="75"/>
      <c r="H77" s="77">
        <f>MIN(H64:H76)</f>
        <v>9</v>
      </c>
      <c r="I77" s="84">
        <f>SUM(I64:I76)</f>
        <v>8</v>
      </c>
      <c r="J77" s="77">
        <f>MAX(J64:J76)</f>
        <v>33</v>
      </c>
      <c r="K77" s="78"/>
    </row>
    <row r="78" spans="2:11">
      <c r="H78" s="78"/>
      <c r="I78" s="78"/>
    </row>
    <row r="79" spans="2:11">
      <c r="H79" s="78"/>
      <c r="I79" s="78"/>
    </row>
    <row r="80" spans="2:11">
      <c r="H80" s="78"/>
      <c r="I80" s="78"/>
    </row>
    <row r="81" spans="1:19">
      <c r="B81" s="86" t="s">
        <v>373</v>
      </c>
      <c r="C81" s="87"/>
      <c r="D81" s="86"/>
      <c r="E81" s="86"/>
      <c r="F81" s="88" t="e">
        <f>Partner_1</f>
        <v>#NAME?</v>
      </c>
      <c r="G81" s="88" t="e">
        <f>Partner_2</f>
        <v>#NAME?</v>
      </c>
      <c r="H81" s="88" t="e">
        <f>Partner_3</f>
        <v>#NAME?</v>
      </c>
      <c r="I81" s="88" t="e">
        <f>Partner_4</f>
        <v>#NAME?</v>
      </c>
      <c r="J81" s="88" t="e">
        <f>Partner_5</f>
        <v>#NAME?</v>
      </c>
      <c r="K81" s="88" t="e">
        <f>Partner_6</f>
        <v>#NAME?</v>
      </c>
      <c r="L81" s="88" t="e">
        <f>Partner_7</f>
        <v>#NAME?</v>
      </c>
      <c r="M81" s="88" t="e">
        <f>Partner_8</f>
        <v>#NAME?</v>
      </c>
      <c r="N81" s="88" t="e">
        <f>Partner_9</f>
        <v>#NAME?</v>
      </c>
      <c r="O81" s="88" t="e">
        <f>Partner_10</f>
        <v>#NAME?</v>
      </c>
      <c r="P81" s="88" t="e">
        <f>Partner_11</f>
        <v>#NAME?</v>
      </c>
      <c r="Q81" s="88" t="e">
        <f>Partner_12</f>
        <v>#NAME?</v>
      </c>
      <c r="R81" s="103" t="e">
        <f>Partner_13</f>
        <v>#NAME?</v>
      </c>
      <c r="S81" s="104"/>
    </row>
    <row r="82" spans="1:19">
      <c r="B82" s="86" t="s">
        <v>374</v>
      </c>
      <c r="C82" s="87"/>
      <c r="D82" s="86"/>
      <c r="E82" s="86"/>
      <c r="F82" s="89">
        <f t="shared" ref="F82:R82" si="8">SUMIF($F4:$F80,F81,$I4:$I80)</f>
        <v>0</v>
      </c>
      <c r="G82" s="89">
        <f t="shared" si="8"/>
        <v>0</v>
      </c>
      <c r="H82" s="89">
        <f t="shared" si="8"/>
        <v>0</v>
      </c>
      <c r="I82" s="89">
        <f t="shared" si="8"/>
        <v>0</v>
      </c>
      <c r="J82" s="89">
        <f t="shared" si="8"/>
        <v>0</v>
      </c>
      <c r="K82" s="89">
        <f t="shared" si="8"/>
        <v>0</v>
      </c>
      <c r="L82" s="89">
        <f t="shared" si="8"/>
        <v>0</v>
      </c>
      <c r="M82" s="89">
        <f t="shared" si="8"/>
        <v>0</v>
      </c>
      <c r="N82" s="89">
        <f t="shared" si="8"/>
        <v>0</v>
      </c>
      <c r="O82" s="89">
        <f t="shared" si="8"/>
        <v>0</v>
      </c>
      <c r="P82" s="89">
        <f t="shared" si="8"/>
        <v>0</v>
      </c>
      <c r="Q82" s="89">
        <f t="shared" si="8"/>
        <v>0</v>
      </c>
      <c r="R82" s="89">
        <f t="shared" si="8"/>
        <v>0</v>
      </c>
      <c r="S82" s="105">
        <f>SUM(F82:Q82)</f>
        <v>0</v>
      </c>
    </row>
    <row r="86" spans="1:19">
      <c r="B86" s="90" t="str">
        <f>"Summary of Tasks "&amp;B1&amp;" "&amp;D1</f>
        <v>Summary of Tasks Workpackage Number 7</v>
      </c>
      <c r="C86" s="91"/>
      <c r="D86" s="92"/>
      <c r="E86" s="93"/>
    </row>
    <row r="88" spans="1:19">
      <c r="B88" s="94" t="s">
        <v>375</v>
      </c>
      <c r="C88" s="95" t="s">
        <v>360</v>
      </c>
      <c r="D88" s="94" t="s">
        <v>376</v>
      </c>
      <c r="E88" s="94" t="s">
        <v>304</v>
      </c>
      <c r="F88" s="96" t="s">
        <v>377</v>
      </c>
    </row>
    <row r="89" spans="1:19">
      <c r="B89" s="97"/>
      <c r="C89" s="98"/>
      <c r="D89" s="97"/>
      <c r="E89" s="97"/>
      <c r="F89" s="97"/>
    </row>
    <row r="90" spans="1:19" ht="75">
      <c r="A90">
        <f>IF(NOT(ISBLANK(B90)),A89+1)</f>
        <v>1</v>
      </c>
      <c r="B90" s="97" t="str">
        <f>B5</f>
        <v>Task 7.1</v>
      </c>
      <c r="C90" s="98" t="str">
        <f t="shared" ref="C90:C95" ca="1" si="9">INDIRECT(ADDRESS(MATCH($B90,$B$1:$B$80,0),3,,,"WP"&amp;$D$1))</f>
        <v>Dissemination to agricultural technical community</v>
      </c>
      <c r="D90" s="97">
        <f t="shared" ref="D90:D95" ca="1" si="10">INDIRECT(ADDRESS(MATCH($B90,$C$1:$C$80,0),8,,,"WP"&amp;$D$1))</f>
        <v>6</v>
      </c>
      <c r="E90" s="97">
        <f t="shared" ref="E90:E95" ca="1" si="11">INDIRECT(ADDRESS(MATCH($B90,$C$1:$C$80,0),10,,,"WP"&amp;$D$1))</f>
        <v>24</v>
      </c>
      <c r="F90" s="97">
        <f t="shared" ref="F90:F95" ca="1" si="12">INDIRECT(ADDRESS(MATCH($B90,$C$1:$C$80,0),9,,,"WP"&amp;$D$1))</f>
        <v>16</v>
      </c>
      <c r="I90" s="102" t="s">
        <v>378</v>
      </c>
      <c r="J90" s="102"/>
      <c r="K90" s="102"/>
      <c r="L90" s="102"/>
      <c r="M90" s="102"/>
    </row>
    <row r="91" spans="1:19" ht="45">
      <c r="A91">
        <f>IF(NOT(ISBLANK(B91)),A90+1)</f>
        <v>2</v>
      </c>
      <c r="B91" s="97" t="str">
        <f>B28</f>
        <v>Task 7.2</v>
      </c>
      <c r="C91" s="98" t="str">
        <f t="shared" ca="1" si="9"/>
        <v>Increasing Awareness of Farmers</v>
      </c>
      <c r="D91" s="97">
        <f t="shared" ca="1" si="10"/>
        <v>6</v>
      </c>
      <c r="E91" s="97">
        <f t="shared" ca="1" si="11"/>
        <v>30</v>
      </c>
      <c r="F91" s="97">
        <f t="shared" ca="1" si="12"/>
        <v>5</v>
      </c>
    </row>
    <row r="92" spans="1:19" ht="75">
      <c r="A92">
        <f>IF(NOT(ISBLANK(B92)),A91+1,A91)</f>
        <v>3</v>
      </c>
      <c r="B92" s="97" t="str">
        <f>B37</f>
        <v>Task 7.3</v>
      </c>
      <c r="C92" s="98" t="str">
        <f t="shared" ca="1" si="9"/>
        <v>Communicating with Consumer Organisations</v>
      </c>
      <c r="D92" s="97">
        <f t="shared" ca="1" si="10"/>
        <v>4</v>
      </c>
      <c r="E92" s="97">
        <f t="shared" ca="1" si="11"/>
        <v>4</v>
      </c>
      <c r="F92" s="97">
        <f t="shared" ca="1" si="12"/>
        <v>1</v>
      </c>
    </row>
    <row r="93" spans="1:19" ht="60">
      <c r="A93">
        <f>IF(NOT(ISBLANK(B93)),A92+1,A92)</f>
        <v>4</v>
      </c>
      <c r="B93" s="97" t="str">
        <f>B46</f>
        <v>Task 7.4</v>
      </c>
      <c r="C93" s="98" t="str">
        <f t="shared" ca="1" si="9"/>
        <v>Regulations for a Resilient Agriculture</v>
      </c>
      <c r="D93" s="97">
        <f t="shared" ca="1" si="10"/>
        <v>0</v>
      </c>
      <c r="E93" s="97">
        <f t="shared" ca="1" si="11"/>
        <v>0</v>
      </c>
      <c r="F93" s="97">
        <f t="shared" ca="1" si="12"/>
        <v>0</v>
      </c>
    </row>
    <row r="94" spans="1:19" ht="75">
      <c r="A94">
        <f>IF(NOT(ISBLANK(B94)),A93+1,A93)</f>
        <v>5</v>
      </c>
      <c r="B94" s="97" t="str">
        <f>B55</f>
        <v>Task 7.5</v>
      </c>
      <c r="C94" s="98" t="str">
        <f t="shared" ca="1" si="9"/>
        <v>Products and Services for a Resilient Agriculture</v>
      </c>
      <c r="D94" s="97">
        <f t="shared" ca="1" si="10"/>
        <v>5</v>
      </c>
      <c r="E94" s="97">
        <f t="shared" ca="1" si="11"/>
        <v>17</v>
      </c>
      <c r="F94" s="97">
        <f t="shared" ca="1" si="12"/>
        <v>6</v>
      </c>
    </row>
    <row r="95" spans="1:19" ht="45">
      <c r="A95">
        <f>IF(NOT(ISBLANK(B95)),A94+1,A94)</f>
        <v>6</v>
      </c>
      <c r="B95" s="97" t="str">
        <f>B64</f>
        <v>Task 7.6</v>
      </c>
      <c r="C95" s="98" t="str">
        <f t="shared" ca="1" si="9"/>
        <v>Fostering Open Innovation</v>
      </c>
      <c r="D95" s="97">
        <f t="shared" ca="1" si="10"/>
        <v>9</v>
      </c>
      <c r="E95" s="97">
        <f t="shared" ca="1" si="11"/>
        <v>33</v>
      </c>
      <c r="F95" s="97">
        <f t="shared" ca="1" si="12"/>
        <v>8</v>
      </c>
    </row>
    <row r="96" spans="1:19">
      <c r="B96" s="94" t="s">
        <v>379</v>
      </c>
      <c r="C96" s="95"/>
      <c r="D96" s="99">
        <f ca="1">MIN(D90:D95)</f>
        <v>0</v>
      </c>
      <c r="E96" s="99">
        <f ca="1">MAX(E90:E95)</f>
        <v>33</v>
      </c>
      <c r="F96" s="100">
        <f ca="1">SUM(F90:F95)</f>
        <v>36</v>
      </c>
    </row>
    <row r="98" spans="1:8">
      <c r="B98" s="94" t="str">
        <f>"Total Tasks "&amp;B1&amp;" "&amp;D1</f>
        <v>Total Tasks Workpackage Number 7</v>
      </c>
      <c r="C98" s="95"/>
      <c r="D98" s="94">
        <f>MAX(A89:A95)</f>
        <v>6</v>
      </c>
    </row>
    <row r="101" spans="1:8">
      <c r="B101" s="90" t="s">
        <v>380</v>
      </c>
      <c r="C101" s="91"/>
      <c r="D101" s="92"/>
      <c r="E101" s="93"/>
    </row>
    <row r="103" spans="1:8" ht="45">
      <c r="A103" s="2"/>
      <c r="B103" s="101" t="s">
        <v>343</v>
      </c>
      <c r="C103" s="101" t="s">
        <v>344</v>
      </c>
      <c r="D103" s="101" t="s">
        <v>345</v>
      </c>
      <c r="E103" s="101" t="s">
        <v>346</v>
      </c>
      <c r="F103" s="101" t="s">
        <v>347</v>
      </c>
      <c r="G103" s="101" t="s">
        <v>348</v>
      </c>
      <c r="H103" s="101" t="s">
        <v>349</v>
      </c>
    </row>
    <row r="104" spans="1:8" ht="30">
      <c r="A104" s="1">
        <v>1</v>
      </c>
      <c r="B104" s="12" t="str">
        <f t="shared" ref="B104:B109" si="13">"D"&amp;$D$1&amp;"."&amp;A104</f>
        <v>D7.1</v>
      </c>
      <c r="C104" s="10" t="s">
        <v>423</v>
      </c>
      <c r="D104" s="22">
        <f t="shared" ref="D104:D109" si="14">$D$1</f>
        <v>7</v>
      </c>
      <c r="E104" s="12" t="s">
        <v>10</v>
      </c>
      <c r="F104" s="12" t="s">
        <v>331</v>
      </c>
      <c r="G104" s="12" t="s">
        <v>334</v>
      </c>
      <c r="H104" s="12">
        <v>4</v>
      </c>
    </row>
    <row r="105" spans="1:8" ht="60">
      <c r="A105" s="1">
        <v>2</v>
      </c>
      <c r="B105" s="12" t="str">
        <f t="shared" si="13"/>
        <v>D7.2</v>
      </c>
      <c r="C105" s="10" t="s">
        <v>424</v>
      </c>
      <c r="D105" s="22">
        <f t="shared" si="14"/>
        <v>7</v>
      </c>
      <c r="E105" s="12" t="s">
        <v>10</v>
      </c>
      <c r="F105" s="12" t="s">
        <v>326</v>
      </c>
      <c r="G105" s="12" t="s">
        <v>334</v>
      </c>
      <c r="H105" s="12">
        <v>12</v>
      </c>
    </row>
    <row r="106" spans="1:8" ht="60">
      <c r="A106" s="1">
        <v>3</v>
      </c>
      <c r="B106" s="12" t="str">
        <f t="shared" si="13"/>
        <v>D7.3</v>
      </c>
      <c r="C106" s="10" t="s">
        <v>425</v>
      </c>
      <c r="D106" s="22">
        <f t="shared" si="14"/>
        <v>7</v>
      </c>
      <c r="E106" s="12" t="s">
        <v>10</v>
      </c>
      <c r="F106" s="12" t="s">
        <v>326</v>
      </c>
      <c r="G106" s="12" t="s">
        <v>334</v>
      </c>
      <c r="H106" s="12">
        <v>25</v>
      </c>
    </row>
    <row r="107" spans="1:8" ht="60">
      <c r="A107" s="1">
        <v>4</v>
      </c>
      <c r="B107" s="12" t="str">
        <f t="shared" si="13"/>
        <v>D7.4</v>
      </c>
      <c r="C107" s="10" t="s">
        <v>426</v>
      </c>
      <c r="D107" s="22">
        <f t="shared" si="14"/>
        <v>7</v>
      </c>
      <c r="E107" s="12" t="s">
        <v>10</v>
      </c>
      <c r="F107" s="12" t="s">
        <v>326</v>
      </c>
      <c r="G107" s="12" t="s">
        <v>334</v>
      </c>
      <c r="H107" s="12">
        <v>36</v>
      </c>
    </row>
    <row r="108" spans="1:8" ht="90">
      <c r="A108" s="1">
        <v>5</v>
      </c>
      <c r="B108" s="12" t="str">
        <f t="shared" si="13"/>
        <v>D7.5</v>
      </c>
      <c r="C108" s="10" t="s">
        <v>427</v>
      </c>
      <c r="D108" s="22">
        <f t="shared" si="14"/>
        <v>7</v>
      </c>
      <c r="E108" s="12" t="s">
        <v>10</v>
      </c>
      <c r="F108" s="12" t="s">
        <v>326</v>
      </c>
      <c r="G108" s="12" t="s">
        <v>334</v>
      </c>
      <c r="H108" s="12">
        <v>23</v>
      </c>
    </row>
    <row r="109" spans="1:8" ht="75">
      <c r="A109" s="1">
        <v>6</v>
      </c>
      <c r="B109" s="12" t="str">
        <f t="shared" si="13"/>
        <v>D7.6</v>
      </c>
      <c r="C109" s="10" t="s">
        <v>428</v>
      </c>
      <c r="D109" s="22">
        <f t="shared" si="14"/>
        <v>7</v>
      </c>
      <c r="E109" s="12" t="s">
        <v>10</v>
      </c>
      <c r="F109" s="12" t="s">
        <v>326</v>
      </c>
      <c r="G109" s="12" t="s">
        <v>334</v>
      </c>
      <c r="H109" s="12">
        <v>33</v>
      </c>
    </row>
    <row r="110" spans="1:8">
      <c r="A110" s="1">
        <v>7</v>
      </c>
      <c r="B110" s="12"/>
      <c r="C110" s="10"/>
      <c r="D110" s="22"/>
      <c r="E110" s="12"/>
      <c r="F110" s="12"/>
      <c r="G110" s="12"/>
      <c r="H110" s="12"/>
    </row>
    <row r="111" spans="1:8">
      <c r="A111" s="1">
        <v>8</v>
      </c>
      <c r="B111" s="12"/>
      <c r="C111" s="10"/>
      <c r="D111" s="22"/>
      <c r="E111" s="12"/>
      <c r="F111" s="12"/>
      <c r="G111" s="12"/>
      <c r="H111" s="12"/>
    </row>
    <row r="112" spans="1:8">
      <c r="A112" s="1">
        <v>9</v>
      </c>
      <c r="B112" s="12"/>
      <c r="C112" s="10"/>
      <c r="D112" s="22"/>
      <c r="E112" s="12"/>
      <c r="F112" s="12"/>
      <c r="G112" s="12"/>
      <c r="H112" s="12"/>
    </row>
    <row r="113" spans="1:8">
      <c r="A113" s="1">
        <v>10</v>
      </c>
      <c r="B113" s="12"/>
      <c r="C113" s="10"/>
      <c r="D113" s="22"/>
      <c r="E113" s="12"/>
      <c r="F113" s="12"/>
      <c r="G113" s="12"/>
      <c r="H113" s="1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U46"/>
  <sheetViews>
    <sheetView workbookViewId="0"/>
  </sheetViews>
  <sheetFormatPr baseColWidth="10" defaultRowHeight="15"/>
  <sheetData>
    <row r="2" spans="2:38" ht="21">
      <c r="B2" s="39" t="s">
        <v>429</v>
      </c>
      <c r="C2" s="39"/>
      <c r="D2" s="39"/>
      <c r="E2" s="39"/>
      <c r="F2" s="39"/>
      <c r="G2" s="39"/>
      <c r="H2" s="39"/>
      <c r="I2" s="39"/>
      <c r="J2" s="39"/>
      <c r="K2" s="39"/>
      <c r="L2" s="39"/>
      <c r="M2" s="39"/>
    </row>
    <row r="5" spans="2:38">
      <c r="C5" s="40" t="s">
        <v>430</v>
      </c>
      <c r="D5" s="41" t="s">
        <v>431</v>
      </c>
      <c r="E5" s="41" t="s">
        <v>432</v>
      </c>
      <c r="F5" s="41" t="s">
        <v>433</v>
      </c>
      <c r="G5" s="41" t="s">
        <v>434</v>
      </c>
      <c r="H5" s="41" t="s">
        <v>435</v>
      </c>
      <c r="I5" s="41" t="s">
        <v>436</v>
      </c>
      <c r="J5" s="41" t="s">
        <v>437</v>
      </c>
      <c r="K5" s="41" t="s">
        <v>438</v>
      </c>
      <c r="L5" s="41" t="s">
        <v>439</v>
      </c>
      <c r="M5" s="41" t="s">
        <v>440</v>
      </c>
      <c r="N5" s="41" t="s">
        <v>441</v>
      </c>
      <c r="O5" s="41" t="s">
        <v>442</v>
      </c>
      <c r="P5" s="41" t="s">
        <v>443</v>
      </c>
      <c r="Q5" s="41" t="s">
        <v>444</v>
      </c>
      <c r="R5" s="41" t="s">
        <v>445</v>
      </c>
      <c r="S5" s="41" t="s">
        <v>446</v>
      </c>
      <c r="T5" s="41" t="s">
        <v>447</v>
      </c>
      <c r="U5" s="41" t="s">
        <v>448</v>
      </c>
      <c r="V5" s="41" t="s">
        <v>449</v>
      </c>
      <c r="W5" s="41" t="s">
        <v>450</v>
      </c>
      <c r="X5" s="41" t="s">
        <v>451</v>
      </c>
      <c r="Y5" s="41" t="s">
        <v>452</v>
      </c>
      <c r="Z5" s="41" t="s">
        <v>453</v>
      </c>
      <c r="AA5" s="41" t="s">
        <v>454</v>
      </c>
      <c r="AB5" s="41" t="s">
        <v>455</v>
      </c>
      <c r="AC5" s="41" t="s">
        <v>456</v>
      </c>
      <c r="AD5" s="41" t="s">
        <v>457</v>
      </c>
      <c r="AE5" s="41" t="s">
        <v>458</v>
      </c>
      <c r="AF5" s="41" t="s">
        <v>459</v>
      </c>
      <c r="AG5" s="41" t="s">
        <v>460</v>
      </c>
      <c r="AH5" s="41" t="s">
        <v>461</v>
      </c>
      <c r="AI5" s="41" t="s">
        <v>462</v>
      </c>
      <c r="AJ5" s="41" t="s">
        <v>463</v>
      </c>
      <c r="AK5" s="41" t="s">
        <v>464</v>
      </c>
      <c r="AL5" s="51" t="s">
        <v>465</v>
      </c>
    </row>
    <row r="6" spans="2:38">
      <c r="B6" s="42" t="s">
        <v>466</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52"/>
    </row>
    <row r="7" spans="2:38">
      <c r="B7" s="44" t="str">
        <f>'WP1'!B61</f>
        <v>Task 1.1</v>
      </c>
      <c r="C7" s="45" t="str">
        <f ca="1">IF(AND('WP1'!$D61&lt;COLUMN(C7)-1,'WP1'!$E61&gt;COLUMN(C7)-3),"X","")</f>
        <v>X</v>
      </c>
      <c r="D7" t="str">
        <f ca="1">IF(AND('WP1'!$D61&lt;COLUMN(D7)-1,'WP1'!$E61&gt;COLUMN(D7)-3),"X","")</f>
        <v>X</v>
      </c>
      <c r="E7" t="s">
        <v>467</v>
      </c>
      <c r="F7" t="str">
        <f ca="1">IF(AND('WP1'!$D61&lt;COLUMN(F7)-1,'WP1'!$E61&gt;COLUMN(F7)-3),"X","")</f>
        <v>X</v>
      </c>
      <c r="G7" t="str">
        <f ca="1">IF(AND('WP1'!$D61&lt;COLUMN(G7)-1,'WP1'!$E61&gt;COLUMN(G7)-3),"X","")</f>
        <v>X</v>
      </c>
      <c r="H7" t="str">
        <f ca="1">IF(AND('WP1'!$D61&lt;COLUMN(H7)-1,'WP1'!$E61&gt;COLUMN(H7)-3),"X","")</f>
        <v>X</v>
      </c>
      <c r="I7" t="str">
        <f ca="1">IF(AND('WP1'!$D61&lt;COLUMN(I7)-1,'WP1'!$E61&gt;COLUMN(I7)-3),"X","")</f>
        <v>X</v>
      </c>
      <c r="J7" t="str">
        <f ca="1">IF(AND('WP1'!$D61&lt;COLUMN(J7)-1,'WP1'!$E61&gt;COLUMN(J7)-3),"X","")</f>
        <v>X</v>
      </c>
      <c r="K7" t="str">
        <f ca="1">IF(AND('WP1'!$D61&lt;COLUMN(K7)-1,'WP1'!$E61&gt;COLUMN(K7)-3),"X","")</f>
        <v>X</v>
      </c>
      <c r="L7" t="str">
        <f ca="1">IF(AND('WP1'!$D61&lt;COLUMN(L7)-1,'WP1'!$E61&gt;COLUMN(L7)-3),"X","")</f>
        <v>X</v>
      </c>
      <c r="M7" t="str">
        <f ca="1">IF(AND('WP1'!$D61&lt;COLUMN(M7)-1,'WP1'!$E61&gt;COLUMN(M7)-3),"X","")</f>
        <v>X</v>
      </c>
      <c r="N7" t="str">
        <f ca="1">IF(AND('WP1'!$D61&lt;COLUMN(N7)-1,'WP1'!$E61&gt;COLUMN(N7)-3),"X","")</f>
        <v>X</v>
      </c>
      <c r="O7" t="str">
        <f ca="1">IF(AND('WP1'!$D61&lt;COLUMN(O7)-1,'WP1'!$E61&gt;COLUMN(O7)-3),"X","")</f>
        <v>X</v>
      </c>
      <c r="P7" t="str">
        <f ca="1">IF(AND('WP1'!$D61&lt;COLUMN(P7)-1,'WP1'!$E61&gt;COLUMN(P7)-3),"X","")</f>
        <v>X</v>
      </c>
      <c r="Q7" t="str">
        <f ca="1">IF(AND('WP1'!$D61&lt;COLUMN(Q7)-1,'WP1'!$E61&gt;COLUMN(Q7)-3),"X","")</f>
        <v>X</v>
      </c>
      <c r="R7" t="str">
        <f ca="1">IF(AND('WP1'!$D61&lt;COLUMN(R7)-1,'WP1'!$E61&gt;COLUMN(R7)-3),"X","")</f>
        <v>X</v>
      </c>
      <c r="S7" t="str">
        <f ca="1">IF(AND('WP1'!$D61&lt;COLUMN(S7)-1,'WP1'!$E61&gt;COLUMN(S7)-3),"X","")</f>
        <v>X</v>
      </c>
      <c r="T7" t="str">
        <f ca="1">IF(AND('WP1'!$D61&lt;COLUMN(T7)-1,'WP1'!$E61&gt;COLUMN(T7)-3),"X","")</f>
        <v>X</v>
      </c>
      <c r="U7" t="str">
        <f ca="1">IF(AND('WP1'!$D61&lt;COLUMN(U7)-1,'WP1'!$E61&gt;COLUMN(U7)-3),"X","")</f>
        <v>X</v>
      </c>
      <c r="V7" t="str">
        <f ca="1">IF(AND('WP1'!$D61&lt;COLUMN(V7)-1,'WP1'!$E61&gt;COLUMN(V7)-3),"X","")</f>
        <v>X</v>
      </c>
      <c r="W7" t="s">
        <v>467</v>
      </c>
      <c r="X7" t="s">
        <v>416</v>
      </c>
      <c r="Y7" t="s">
        <v>467</v>
      </c>
      <c r="Z7" t="str">
        <f ca="1">IF(AND('WP1'!$D61&lt;COLUMN(Z7)-1,'WP1'!$E61&gt;COLUMN(Z7)-3),"X","")</f>
        <v>X</v>
      </c>
      <c r="AA7" t="str">
        <f ca="1">IF(AND('WP1'!$D61&lt;COLUMN(AA7)-1,'WP1'!$E61&gt;COLUMN(AA7)-3),"X","")</f>
        <v>X</v>
      </c>
      <c r="AB7" t="str">
        <f ca="1">IF(AND('WP1'!$D61&lt;COLUMN(AB7)-1,'WP1'!$E61&gt;COLUMN(AB7)-3),"X","")</f>
        <v>X</v>
      </c>
      <c r="AC7" t="str">
        <f ca="1">IF(AND('WP1'!$D61&lt;COLUMN(AC7)-1,'WP1'!$E61&gt;COLUMN(AC7)-3),"X","")</f>
        <v>X</v>
      </c>
      <c r="AD7" t="str">
        <f ca="1">IF(AND('WP1'!$D61&lt;COLUMN(AD7)-1,'WP1'!$E61&gt;COLUMN(AD7)-3),"X","")</f>
        <v>X</v>
      </c>
      <c r="AE7" t="str">
        <f ca="1">IF(AND('WP1'!$D61&lt;COLUMN(AE7)-1,'WP1'!$E61&gt;COLUMN(AE7)-3),"X","")</f>
        <v>X</v>
      </c>
      <c r="AF7" t="str">
        <f ca="1">IF(AND('WP1'!$D61&lt;COLUMN(AF7)-1,'WP1'!$E61&gt;COLUMN(AF7)-3),"X","")</f>
        <v>X</v>
      </c>
      <c r="AG7" t="str">
        <f ca="1">IF(AND('WP1'!$D61&lt;COLUMN(AG7)-1,'WP1'!$E61&gt;COLUMN(AG7)-3),"X","")</f>
        <v>X</v>
      </c>
      <c r="AH7" t="str">
        <f ca="1">IF(AND('WP1'!$D61&lt;COLUMN(AH7)-1,'WP1'!$E61&gt;COLUMN(AH7)-3),"X","")</f>
        <v>X</v>
      </c>
      <c r="AI7" t="s">
        <v>467</v>
      </c>
      <c r="AJ7" t="str">
        <f ca="1">IF(AND('WP1'!$D61&lt;COLUMN(AJ7)-1,'WP1'!$E61&gt;COLUMN(AJ7)-3),"X","")</f>
        <v>X</v>
      </c>
      <c r="AK7" t="str">
        <f ca="1">IF(AND('WP1'!$D61&lt;COLUMN(AK7)-1,'WP1'!$E61&gt;COLUMN(AK7)-3),"X","")</f>
        <v>X</v>
      </c>
      <c r="AL7" s="53" t="s">
        <v>416</v>
      </c>
    </row>
    <row r="8" spans="2:38">
      <c r="B8" s="44" t="str">
        <f>'WP1'!B62</f>
        <v>Task 1.2</v>
      </c>
      <c r="C8" s="45" t="str">
        <f ca="1">IF(AND('WP1'!$D62&lt;COLUMN(C8)-1,'WP1'!$E62&gt;COLUMN(C8)-3),"X","")</f>
        <v>X</v>
      </c>
      <c r="D8" t="str">
        <f ca="1">IF(AND('WP1'!$D62&lt;COLUMN(D8)-1,'WP1'!$E62&gt;COLUMN(D8)-3),"X","")</f>
        <v/>
      </c>
      <c r="E8" t="str">
        <f ca="1">IF(AND('WP1'!$D62&lt;COLUMN(E8)-1,'WP1'!$E62&gt;COLUMN(E8)-3),"X","")</f>
        <v/>
      </c>
      <c r="F8" t="str">
        <f ca="1">IF(AND('WP1'!$D62&lt;COLUMN(F8)-1,'WP1'!$E62&gt;COLUMN(F8)-3),"X","")</f>
        <v/>
      </c>
      <c r="G8" t="str">
        <f ca="1">IF(AND('WP1'!$D62&lt;COLUMN(G8)-1,'WP1'!$E62&gt;COLUMN(G8)-3),"X","")</f>
        <v/>
      </c>
      <c r="H8" t="str">
        <f ca="1">IF(AND('WP1'!$D62&lt;COLUMN(H8)-1,'WP1'!$E62&gt;COLUMN(H8)-3),"X","")</f>
        <v/>
      </c>
      <c r="I8" t="str">
        <f ca="1">IF(AND('WP1'!$D62&lt;COLUMN(I8)-1,'WP1'!$E62&gt;COLUMN(I8)-3),"X","")</f>
        <v/>
      </c>
      <c r="J8" t="s">
        <v>416</v>
      </c>
      <c r="K8" t="str">
        <f ca="1">IF(AND('WP1'!$D62&lt;COLUMN(K8)-1,'WP1'!$E62&gt;COLUMN(K8)-3),"X","")</f>
        <v/>
      </c>
      <c r="L8" t="s">
        <v>416</v>
      </c>
      <c r="M8" t="str">
        <f ca="1">IF(AND('WP1'!$D62&lt;COLUMN(M8)-1,'WP1'!$E62&gt;COLUMN(M8)-3),"X","")</f>
        <v/>
      </c>
      <c r="N8" t="s">
        <v>416</v>
      </c>
      <c r="O8" t="s">
        <v>416</v>
      </c>
      <c r="P8" t="str">
        <f ca="1">IF(AND('WP1'!$D62&lt;COLUMN(P8)-1,'WP1'!$E62&gt;COLUMN(P8)-3),"X","")</f>
        <v/>
      </c>
      <c r="Q8" t="str">
        <f ca="1">IF(AND('WP1'!$D62&lt;COLUMN(Q8)-1,'WP1'!$E62&gt;COLUMN(Q8)-3),"X","")</f>
        <v/>
      </c>
      <c r="R8" t="str">
        <f ca="1">IF(AND('WP1'!$D62&lt;COLUMN(R8)-1,'WP1'!$E62&gt;COLUMN(R8)-3),"X","")</f>
        <v/>
      </c>
      <c r="S8" t="str">
        <f ca="1">IF(AND('WP1'!$D62&lt;COLUMN(S8)-1,'WP1'!$E62&gt;COLUMN(S8)-3),"X","")</f>
        <v/>
      </c>
      <c r="T8" t="str">
        <f ca="1">IF(AND('WP1'!$D62&lt;COLUMN(T8)-1,'WP1'!$E62&gt;COLUMN(T8)-3),"X","")</f>
        <v/>
      </c>
      <c r="U8" t="s">
        <v>416</v>
      </c>
      <c r="V8" t="str">
        <f ca="1">IF(AND('WP1'!$D62&lt;COLUMN(V8)-1,'WP1'!$E62&gt;COLUMN(V8)-3),"X","")</f>
        <v/>
      </c>
      <c r="W8" t="s">
        <v>467</v>
      </c>
      <c r="X8" t="s">
        <v>416</v>
      </c>
      <c r="Y8" t="str">
        <f ca="1">IF(AND('WP1'!$D62&lt;COLUMN(Y8)-1,'WP1'!$E62&gt;COLUMN(Y8)-3),"X","")</f>
        <v/>
      </c>
      <c r="Z8" t="s">
        <v>416</v>
      </c>
      <c r="AA8" t="str">
        <f ca="1">IF(AND('WP1'!$D62&lt;COLUMN(AA8)-1,'WP1'!$E62&gt;COLUMN(AA8)-3),"X","")</f>
        <v/>
      </c>
      <c r="AB8" t="str">
        <f ca="1">IF(AND('WP1'!$D62&lt;COLUMN(AB8)-1,'WP1'!$E62&gt;COLUMN(AB8)-3),"X","")</f>
        <v/>
      </c>
      <c r="AC8" t="str">
        <f ca="1">IF(AND('WP1'!$D62&lt;COLUMN(AC8)-1,'WP1'!$E62&gt;COLUMN(AC8)-3),"X","")</f>
        <v/>
      </c>
      <c r="AD8" t="s">
        <v>416</v>
      </c>
      <c r="AE8" t="s">
        <v>416</v>
      </c>
      <c r="AF8" t="str">
        <f ca="1">IF(AND('WP1'!$D62&lt;COLUMN(AF8)-1,'WP1'!$E62&gt;COLUMN(AF8)-3),"X","")</f>
        <v/>
      </c>
      <c r="AG8" t="str">
        <f ca="1">IF(AND('WP1'!$D62&lt;COLUMN(AG8)-1,'WP1'!$E62&gt;COLUMN(AG8)-3),"X","")</f>
        <v/>
      </c>
      <c r="AH8" t="s">
        <v>416</v>
      </c>
      <c r="AI8" t="s">
        <v>416</v>
      </c>
      <c r="AJ8" t="str">
        <f ca="1">IF(AND('WP1'!$D62&lt;COLUMN(AJ8)-1,'WP1'!$E62&gt;COLUMN(AJ8)-3),"X","")</f>
        <v/>
      </c>
      <c r="AK8" t="s">
        <v>416</v>
      </c>
      <c r="AL8" s="53" t="str">
        <f ca="1">IF(AND('WP1'!$D62&lt;COLUMN(AL8)-1,'WP1'!$E62&gt;COLUMN(AL8)-3),"X","")</f>
        <v/>
      </c>
    </row>
    <row r="9" spans="2:38">
      <c r="B9" s="44" t="str">
        <f>'WP1'!B63</f>
        <v>Task 1.3</v>
      </c>
      <c r="C9" s="45" t="str">
        <f ca="1">IF(AND('WP1'!$D63&lt;COLUMN(C9)-1,'WP1'!$E63&gt;COLUMN(C9)-3),"X","")</f>
        <v/>
      </c>
      <c r="D9" t="s">
        <v>467</v>
      </c>
      <c r="E9" t="str">
        <f ca="1">IF(AND('WP1'!$D63&lt;COLUMN(E9)-1,'WP1'!$E63&gt;COLUMN(E9)-3),"X","")</f>
        <v/>
      </c>
      <c r="F9" t="str">
        <f ca="1">IF(AND('WP1'!$D63&lt;COLUMN(F9)-1,'WP1'!$E63&gt;COLUMN(F9)-3),"X","")</f>
        <v/>
      </c>
      <c r="G9" t="str">
        <f ca="1">IF(AND('WP1'!$D63&lt;COLUMN(G9)-1,'WP1'!$E63&gt;COLUMN(G9)-3),"X","")</f>
        <v/>
      </c>
      <c r="H9" t="str">
        <f ca="1">IF(AND('WP1'!$D63&lt;COLUMN(H9)-1,'WP1'!$E63&gt;COLUMN(H9)-3),"X","")</f>
        <v>X</v>
      </c>
      <c r="I9" t="str">
        <f ca="1">IF(AND('WP1'!$D63&lt;COLUMN(I9)-1,'WP1'!$E63&gt;COLUMN(I9)-3),"X","")</f>
        <v>X</v>
      </c>
      <c r="J9" t="str">
        <f ca="1">IF(AND('WP1'!$D63&lt;COLUMN(J9)-1,'WP1'!$E63&gt;COLUMN(J9)-3),"X","")</f>
        <v>X</v>
      </c>
      <c r="K9" t="s">
        <v>416</v>
      </c>
      <c r="L9" t="str">
        <f ca="1">IF(AND('WP1'!$D63&lt;COLUMN(L9)-1,'WP1'!$E63&gt;COLUMN(L9)-3),"X","")</f>
        <v>X</v>
      </c>
      <c r="M9" t="str">
        <f ca="1">IF(AND('WP1'!$D63&lt;COLUMN(M9)-1,'WP1'!$E63&gt;COLUMN(M9)-3),"X","")</f>
        <v>X</v>
      </c>
      <c r="N9" t="s">
        <v>416</v>
      </c>
      <c r="O9" t="str">
        <f ca="1">IF(AND('WP1'!$D63&lt;COLUMN(O9)-1,'WP1'!$E63&gt;COLUMN(O9)-3),"X","")</f>
        <v>X</v>
      </c>
      <c r="P9" t="str">
        <f ca="1">IF(AND('WP1'!$D63&lt;COLUMN(P9)-1,'WP1'!$E63&gt;COLUMN(P9)-3),"X","")</f>
        <v>X</v>
      </c>
      <c r="Q9" t="str">
        <f ca="1">IF(AND('WP1'!$D63&lt;COLUMN(Q9)-1,'WP1'!$E63&gt;COLUMN(Q9)-3),"X","")</f>
        <v>X</v>
      </c>
      <c r="R9" t="str">
        <f ca="1">IF(AND('WP1'!$D63&lt;COLUMN(R9)-1,'WP1'!$E63&gt;COLUMN(R9)-3),"X","")</f>
        <v>X</v>
      </c>
      <c r="S9" t="str">
        <f ca="1">IF(AND('WP1'!$D63&lt;COLUMN(S9)-1,'WP1'!$E63&gt;COLUMN(S9)-3),"X","")</f>
        <v>X</v>
      </c>
      <c r="T9" t="str">
        <f ca="1">IF(AND('WP1'!$D63&lt;COLUMN(T9)-1,'WP1'!$E63&gt;COLUMN(T9)-3),"X","")</f>
        <v>X</v>
      </c>
      <c r="U9" t="str">
        <f ca="1">IF(AND('WP1'!$D63&lt;COLUMN(U9)-1,'WP1'!$E63&gt;COLUMN(U9)-3),"X","")</f>
        <v>X</v>
      </c>
      <c r="V9" t="s">
        <v>467</v>
      </c>
      <c r="W9" t="str">
        <f ca="1">IF(AND('WP1'!$D63&lt;COLUMN(W9)-1,'WP1'!$E63&gt;COLUMN(W9)-3),"X","")</f>
        <v>X</v>
      </c>
      <c r="X9" t="str">
        <f ca="1">IF(AND('WP1'!$D63&lt;COLUMN(X9)-1,'WP1'!$E63&gt;COLUMN(X9)-3),"X","")</f>
        <v>X</v>
      </c>
      <c r="Y9" t="str">
        <f ca="1">IF(AND('WP1'!$D63&lt;COLUMN(Y9)-1,'WP1'!$E63&gt;COLUMN(Y9)-3),"X","")</f>
        <v>X</v>
      </c>
      <c r="Z9" t="str">
        <f ca="1">IF(AND('WP1'!$D63&lt;COLUMN(Z9)-1,'WP1'!$E63&gt;COLUMN(Z9)-3),"X","")</f>
        <v>X</v>
      </c>
      <c r="AA9" t="str">
        <f ca="1">IF(AND('WP1'!$D63&lt;COLUMN(AA9)-1,'WP1'!$E63&gt;COLUMN(AA9)-3),"X","")</f>
        <v>X</v>
      </c>
      <c r="AB9" t="str">
        <f ca="1">IF(AND('WP1'!$D63&lt;COLUMN(AB9)-1,'WP1'!$E63&gt;COLUMN(AB9)-3),"X","")</f>
        <v>X</v>
      </c>
      <c r="AC9" t="s">
        <v>416</v>
      </c>
      <c r="AD9" t="str">
        <f ca="1">IF(AND('WP1'!$D63&lt;COLUMN(AD9)-1,'WP1'!$E63&gt;COLUMN(AD9)-3),"X","")</f>
        <v>X</v>
      </c>
      <c r="AE9" t="str">
        <f ca="1">IF(AND('WP1'!$D63&lt;COLUMN(AE9)-1,'WP1'!$E63&gt;COLUMN(AE9)-3),"X","")</f>
        <v>X</v>
      </c>
      <c r="AF9" t="str">
        <f ca="1">IF(AND('WP1'!$D63&lt;COLUMN(AF9)-1,'WP1'!$E63&gt;COLUMN(AF9)-3),"X","")</f>
        <v>X</v>
      </c>
      <c r="AG9" t="s">
        <v>416</v>
      </c>
      <c r="AH9" t="str">
        <f ca="1">IF(AND('WP1'!$D63&lt;COLUMN(AH9)-1,'WP1'!$E63&gt;COLUMN(AH9)-3),"X","")</f>
        <v/>
      </c>
      <c r="AI9" t="str">
        <f ca="1">IF(AND('WP1'!$D63&lt;COLUMN(AI9)-1,'WP1'!$E63&gt;COLUMN(AI9)-3),"X","")</f>
        <v/>
      </c>
      <c r="AJ9" t="str">
        <f ca="1">IF(AND('WP1'!$D63&lt;COLUMN(AJ9)-1,'WP1'!$E63&gt;COLUMN(AJ9)-3),"X","")</f>
        <v/>
      </c>
      <c r="AK9" t="str">
        <f ca="1">IF(AND('WP1'!$D63&lt;COLUMN(AK9)-1,'WP1'!$E63&gt;COLUMN(AK9)-3),"X","")</f>
        <v/>
      </c>
      <c r="AL9" s="53" t="str">
        <f ca="1">IF(AND('WP1'!$D63&lt;COLUMN(AL9)-1,'WP1'!$E63&gt;COLUMN(AL9)-3),"X","")</f>
        <v/>
      </c>
    </row>
    <row r="10" spans="2:38">
      <c r="B10" s="44">
        <f>'WP1'!B64</f>
        <v>0</v>
      </c>
      <c r="C10" s="45"/>
      <c r="AL10" s="53"/>
    </row>
    <row r="11" spans="2:38">
      <c r="B11" s="44">
        <f>'WP1'!B65</f>
        <v>0</v>
      </c>
      <c r="C11" s="45"/>
      <c r="AL11" s="53"/>
    </row>
    <row r="12" spans="2:38">
      <c r="B12" s="46" t="s">
        <v>468</v>
      </c>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54"/>
    </row>
    <row r="13" spans="2:38">
      <c r="B13" s="44" t="str">
        <f>'WP2'!B61</f>
        <v>Task 2.1</v>
      </c>
      <c r="C13" s="45" t="str">
        <f ca="1">IF(AND('WP2'!$D61&lt;COLUMN(C13)-1,'WP2'!$E61&gt;COLUMN(C13)-3),"X","")</f>
        <v/>
      </c>
      <c r="D13" t="str">
        <f ca="1">IF(AND('WP2'!$D61&lt;COLUMN(D13)-1,'WP2'!$E61&gt;COLUMN(D13)-3),"X","")</f>
        <v/>
      </c>
      <c r="E13" t="str">
        <f ca="1">IF(AND('WP2'!$D61&lt;COLUMN(E13)-1,'WP2'!$E61&gt;COLUMN(E13)-3),"X","")</f>
        <v/>
      </c>
      <c r="F13" t="str">
        <f ca="1">IF(AND('WP2'!$D61&lt;COLUMN(F13)-1,'WP2'!$E61&gt;COLUMN(F13)-3),"X","")</f>
        <v/>
      </c>
      <c r="G13" t="str">
        <f ca="1">IF(AND('WP2'!$D61&lt;COLUMN(G13)-1,'WP2'!$E61&gt;COLUMN(G13)-3),"X","")</f>
        <v/>
      </c>
      <c r="H13" t="str">
        <f ca="1">IF(AND('WP2'!$D61&lt;COLUMN(H13)-1,'WP2'!$E61&gt;COLUMN(H13)-3),"X","")</f>
        <v/>
      </c>
      <c r="I13" t="str">
        <f ca="1">IF(AND('WP2'!$D61&lt;COLUMN(I13)-1,'WP2'!$E61&gt;COLUMN(I13)-3),"X","")</f>
        <v/>
      </c>
      <c r="J13" t="str">
        <f ca="1">IF(AND('WP2'!$D61&lt;COLUMN(J13)-1,'WP2'!$E61&gt;COLUMN(J13)-3),"X","")</f>
        <v/>
      </c>
      <c r="K13" t="str">
        <f ca="1">IF(AND('WP2'!$D61&lt;COLUMN(K13)-1,'WP2'!$E61&gt;COLUMN(K13)-3),"X","")</f>
        <v/>
      </c>
      <c r="L13" t="str">
        <f ca="1">IF(AND('WP2'!$D61&lt;COLUMN(L13)-1,'WP2'!$E61&gt;COLUMN(L13)-3),"X","")</f>
        <v/>
      </c>
      <c r="M13" t="str">
        <f ca="1">IF(AND('WP2'!$D61&lt;COLUMN(M13)-1,'WP2'!$E61&gt;COLUMN(M13)-3),"X","")</f>
        <v/>
      </c>
      <c r="N13" t="str">
        <f ca="1">IF(AND('WP2'!$D61&lt;COLUMN(N13)-1,'WP2'!$E61&gt;COLUMN(N13)-3),"X","")</f>
        <v/>
      </c>
      <c r="O13" t="s">
        <v>416</v>
      </c>
      <c r="P13" t="str">
        <f ca="1">IF(AND('WP2'!$D61&lt;COLUMN(P13)-1,'WP2'!$E61&gt;COLUMN(P13)-3),"X","")</f>
        <v/>
      </c>
      <c r="Q13" t="str">
        <f ca="1">IF(AND('WP2'!$D61&lt;COLUMN(Q13)-1,'WP2'!$E61&gt;COLUMN(Q13)-3),"X","")</f>
        <v/>
      </c>
      <c r="R13" t="str">
        <f ca="1">IF(AND('WP2'!$D61&lt;COLUMN(R13)-1,'WP2'!$E61&gt;COLUMN(R13)-3),"X","")</f>
        <v/>
      </c>
      <c r="S13" t="str">
        <f ca="1">IF(AND('WP2'!$D61&lt;COLUMN(S13)-1,'WP2'!$E61&gt;COLUMN(S13)-3),"X","")</f>
        <v/>
      </c>
      <c r="T13" t="str">
        <f ca="1">IF(AND('WP2'!$D61&lt;COLUMN(T13)-1,'WP2'!$E61&gt;COLUMN(T13)-3),"X","")</f>
        <v/>
      </c>
      <c r="U13" t="s">
        <v>416</v>
      </c>
      <c r="V13" t="s">
        <v>416</v>
      </c>
      <c r="W13" t="str">
        <f ca="1">IF(AND('WP2'!$D61&lt;COLUMN(W13)-1,'WP2'!$E61&gt;COLUMN(W13)-3),"X","")</f>
        <v/>
      </c>
      <c r="X13" t="s">
        <v>416</v>
      </c>
      <c r="Y13" t="str">
        <f ca="1">IF(AND('WP2'!$D61&lt;COLUMN(Y13)-1,'WP2'!$E61&gt;COLUMN(Y13)-3),"X","")</f>
        <v/>
      </c>
      <c r="Z13" t="str">
        <f ca="1">IF(AND('WP2'!$D61&lt;COLUMN(Z13)-1,'WP2'!$E61&gt;COLUMN(Z13)-3),"X","")</f>
        <v/>
      </c>
      <c r="AA13" t="s">
        <v>416</v>
      </c>
      <c r="AB13" t="str">
        <f ca="1">IF(AND('WP2'!$D61&lt;COLUMN(AB13)-1,'WP2'!$E61&gt;COLUMN(AB13)-3),"X","")</f>
        <v/>
      </c>
      <c r="AC13" t="str">
        <f ca="1">IF(AND('WP2'!$D61&lt;COLUMN(AC13)-1,'WP2'!$E61&gt;COLUMN(AC13)-3),"X","")</f>
        <v/>
      </c>
      <c r="AD13" t="str">
        <f ca="1">IF(AND('WP2'!$D61&lt;COLUMN(AD13)-1,'WP2'!$E61&gt;COLUMN(AD13)-3),"X","")</f>
        <v/>
      </c>
      <c r="AE13" t="str">
        <f ca="1">IF(AND('WP2'!$D61&lt;COLUMN(AE13)-1,'WP2'!$E61&gt;COLUMN(AE13)-3),"X","")</f>
        <v/>
      </c>
      <c r="AF13" t="str">
        <f ca="1">IF(AND('WP2'!$D61&lt;COLUMN(AF13)-1,'WP2'!$E61&gt;COLUMN(AF13)-3),"X","")</f>
        <v/>
      </c>
      <c r="AG13" t="str">
        <f ca="1">IF(AND('WP2'!$D61&lt;COLUMN(AG13)-1,'WP2'!$E61&gt;COLUMN(AG13)-3),"X","")</f>
        <v/>
      </c>
      <c r="AH13" t="str">
        <f ca="1">IF(AND('WP2'!$D61&lt;COLUMN(AH13)-1,'WP2'!$E61&gt;COLUMN(AH13)-3),"X","")</f>
        <v/>
      </c>
      <c r="AI13" t="str">
        <f ca="1">IF(AND('WP2'!$D61&lt;COLUMN(AI13)-1,'WP2'!$E61&gt;COLUMN(AI13)-3),"X","")</f>
        <v/>
      </c>
      <c r="AJ13" t="str">
        <f ca="1">IF(AND('WP2'!$D61&lt;COLUMN(AJ13)-1,'WP2'!$E61&gt;COLUMN(AJ13)-3),"X","")</f>
        <v/>
      </c>
      <c r="AK13" t="str">
        <f ca="1">IF(AND('WP2'!$D61&lt;COLUMN(AK13)-1,'WP2'!$E61&gt;COLUMN(AK13)-3),"X","")</f>
        <v/>
      </c>
      <c r="AL13" s="53" t="str">
        <f ca="1">IF(AND('WP2'!$D61&lt;COLUMN(AL13)-1,'WP2'!$E61&gt;COLUMN(AL13)-3),"X","")</f>
        <v/>
      </c>
    </row>
    <row r="14" spans="2:38">
      <c r="B14" s="44" t="str">
        <f>'WP2'!B62</f>
        <v>Task 2.2</v>
      </c>
      <c r="C14" s="45" t="str">
        <f ca="1">IF(AND('WP2'!$D62&lt;COLUMN(C14)-1,'WP2'!$E62&gt;COLUMN(C14)-3),"X","")</f>
        <v/>
      </c>
      <c r="D14" t="s">
        <v>416</v>
      </c>
      <c r="E14" t="s">
        <v>416</v>
      </c>
      <c r="F14" t="str">
        <f ca="1">IF(AND('WP2'!$D62&lt;COLUMN(F14)-1,'WP2'!$E62&gt;COLUMN(F14)-3),"X","")</f>
        <v/>
      </c>
      <c r="G14" t="str">
        <f ca="1">IF(AND('WP2'!$D62&lt;COLUMN(G14)-1,'WP2'!$E62&gt;COLUMN(G14)-3),"X","")</f>
        <v/>
      </c>
      <c r="H14" t="s">
        <v>416</v>
      </c>
      <c r="I14" t="s">
        <v>416</v>
      </c>
      <c r="J14" t="s">
        <v>416</v>
      </c>
      <c r="K14" t="s">
        <v>416</v>
      </c>
      <c r="L14" t="str">
        <f ca="1">IF(AND('WP2'!$D62&lt;COLUMN(L14)-1,'WP2'!$E62&gt;COLUMN(L14)-3),"X","")</f>
        <v/>
      </c>
      <c r="M14" t="s">
        <v>416</v>
      </c>
      <c r="N14" t="str">
        <f ca="1">IF(AND('WP2'!$D62&lt;COLUMN(N14)-1,'WP2'!$E62&gt;COLUMN(N14)-3),"X","")</f>
        <v/>
      </c>
      <c r="O14" t="str">
        <f ca="1">IF(AND('WP2'!$D62&lt;COLUMN(O14)-1,'WP2'!$E62&gt;COLUMN(O14)-3),"X","")</f>
        <v/>
      </c>
      <c r="P14" t="str">
        <f ca="1">IF(AND('WP2'!$D62&lt;COLUMN(P14)-1,'WP2'!$E62&gt;COLUMN(P14)-3),"X","")</f>
        <v/>
      </c>
      <c r="Q14" t="str">
        <f ca="1">IF(AND('WP2'!$D62&lt;COLUMN(Q14)-1,'WP2'!$E62&gt;COLUMN(Q14)-3),"X","")</f>
        <v/>
      </c>
      <c r="R14" t="str">
        <f ca="1">IF(AND('WP2'!$D62&lt;COLUMN(R14)-1,'WP2'!$E62&gt;COLUMN(R14)-3),"X","")</f>
        <v/>
      </c>
      <c r="S14" t="str">
        <f ca="1">IF(AND('WP2'!$D62&lt;COLUMN(S14)-1,'WP2'!$E62&gt;COLUMN(S14)-3),"X","")</f>
        <v/>
      </c>
      <c r="T14" t="s">
        <v>416</v>
      </c>
      <c r="U14" t="str">
        <f ca="1">IF(AND('WP2'!$D62&lt;COLUMN(U14)-1,'WP2'!$E62&gt;COLUMN(U14)-3),"X","")</f>
        <v/>
      </c>
      <c r="V14" t="str">
        <f ca="1">IF(AND('WP2'!$D62&lt;COLUMN(V14)-1,'WP2'!$E62&gt;COLUMN(V14)-3),"X","")</f>
        <v/>
      </c>
      <c r="W14" t="str">
        <f ca="1">IF(AND('WP2'!$D62&lt;COLUMN(W14)-1,'WP2'!$E62&gt;COLUMN(W14)-3),"X","")</f>
        <v/>
      </c>
      <c r="X14" t="str">
        <f ca="1">IF(AND('WP2'!$D62&lt;COLUMN(X14)-1,'WP2'!$E62&gt;COLUMN(X14)-3),"X","")</f>
        <v/>
      </c>
      <c r="Y14" t="s">
        <v>467</v>
      </c>
      <c r="Z14" t="s">
        <v>416</v>
      </c>
      <c r="AA14" t="s">
        <v>467</v>
      </c>
      <c r="AB14" t="s">
        <v>416</v>
      </c>
      <c r="AC14" t="str">
        <f ca="1">IF(AND('WP2'!$D62&lt;COLUMN(AC14)-1,'WP2'!$E62&gt;COLUMN(AC14)-3),"X","")</f>
        <v/>
      </c>
      <c r="AD14" t="s">
        <v>467</v>
      </c>
      <c r="AE14" t="str">
        <f ca="1">IF(AND('WP2'!$D62&lt;COLUMN(AE14)-1,'WP2'!$E62&gt;COLUMN(AE14)-3),"X","")</f>
        <v/>
      </c>
      <c r="AF14" t="s">
        <v>416</v>
      </c>
      <c r="AG14" t="str">
        <f ca="1">IF(AND('WP2'!$D62&lt;COLUMN(AG14)-1,'WP2'!$E62&gt;COLUMN(AG14)-3),"X","")</f>
        <v/>
      </c>
      <c r="AH14" t="str">
        <f ca="1">IF(AND('WP2'!$D62&lt;COLUMN(AH14)-1,'WP2'!$E62&gt;COLUMN(AH14)-3),"X","")</f>
        <v/>
      </c>
      <c r="AI14" t="s">
        <v>416</v>
      </c>
      <c r="AJ14" t="str">
        <f ca="1">IF(AND('WP2'!$D62&lt;COLUMN(AJ14)-1,'WP2'!$E62&gt;COLUMN(AJ14)-3),"X","")</f>
        <v/>
      </c>
      <c r="AK14" t="str">
        <f ca="1">IF(AND('WP2'!$D62&lt;COLUMN(AK14)-1,'WP2'!$E62&gt;COLUMN(AK14)-3),"X","")</f>
        <v/>
      </c>
      <c r="AL14" s="53" t="str">
        <f ca="1">IF(AND('WP2'!$D62&lt;COLUMN(AL14)-1,'WP2'!$E62&gt;COLUMN(AL14)-3),"X","")</f>
        <v/>
      </c>
    </row>
    <row r="15" spans="2:38">
      <c r="B15" s="44" t="str">
        <f>'WP2'!B63</f>
        <v>Task 2.3</v>
      </c>
      <c r="C15" s="45" t="str">
        <f ca="1">IF(AND('WP2'!$D63&lt;COLUMN(C15)-1,'WP2'!$E63&gt;COLUMN(C15)-3),"X","")</f>
        <v/>
      </c>
      <c r="D15" t="str">
        <f ca="1">IF(AND('WP2'!$D63&lt;COLUMN(D15)-1,'WP2'!$E63&gt;COLUMN(D15)-3),"X","")</f>
        <v/>
      </c>
      <c r="E15" t="str">
        <f ca="1">IF(AND('WP2'!$D63&lt;COLUMN(E15)-1,'WP2'!$E63&gt;COLUMN(E15)-3),"X","")</f>
        <v/>
      </c>
      <c r="F15" t="str">
        <f ca="1">IF(AND('WP2'!$D63&lt;COLUMN(F15)-1,'WP2'!$E63&gt;COLUMN(F15)-3),"X","")</f>
        <v/>
      </c>
      <c r="G15" t="s">
        <v>416</v>
      </c>
      <c r="H15" t="str">
        <f ca="1">IF(AND('WP2'!$D63&lt;COLUMN(H15)-1,'WP2'!$E63&gt;COLUMN(H15)-3),"X","")</f>
        <v/>
      </c>
      <c r="I15" t="str">
        <f ca="1">IF(AND('WP2'!$D63&lt;COLUMN(I15)-1,'WP2'!$E63&gt;COLUMN(I15)-3),"X","")</f>
        <v/>
      </c>
      <c r="J15" t="str">
        <f ca="1">IF(AND('WP2'!$D63&lt;COLUMN(J15)-1,'WP2'!$E63&gt;COLUMN(J15)-3),"X","")</f>
        <v/>
      </c>
      <c r="K15" t="str">
        <f ca="1">IF(AND('WP2'!$D63&lt;COLUMN(K15)-1,'WP2'!$E63&gt;COLUMN(K15)-3),"X","")</f>
        <v/>
      </c>
      <c r="L15" t="str">
        <f ca="1">IF(AND('WP2'!$D63&lt;COLUMN(L15)-1,'WP2'!$E63&gt;COLUMN(L15)-3),"X","")</f>
        <v/>
      </c>
      <c r="M15" t="str">
        <f ca="1">IF(AND('WP2'!$D63&lt;COLUMN(M15)-1,'WP2'!$E63&gt;COLUMN(M15)-3),"X","")</f>
        <v/>
      </c>
      <c r="N15" t="str">
        <f ca="1">IF(AND('WP2'!$D63&lt;COLUMN(N15)-1,'WP2'!$E63&gt;COLUMN(N15)-3),"X","")</f>
        <v/>
      </c>
      <c r="O15" t="str">
        <f ca="1">IF(AND('WP2'!$D63&lt;COLUMN(O15)-1,'WP2'!$E63&gt;COLUMN(O15)-3),"X","")</f>
        <v/>
      </c>
      <c r="P15" t="str">
        <f ca="1">IF(AND('WP2'!$D63&lt;COLUMN(P15)-1,'WP2'!$E63&gt;COLUMN(P15)-3),"X","")</f>
        <v/>
      </c>
      <c r="Q15" t="str">
        <f ca="1">IF(AND('WP2'!$D63&lt;COLUMN(Q15)-1,'WP2'!$E63&gt;COLUMN(Q15)-3),"X","")</f>
        <v/>
      </c>
      <c r="R15" t="str">
        <f ca="1">IF(AND('WP2'!$D63&lt;COLUMN(R15)-1,'WP2'!$E63&gt;COLUMN(R15)-3),"X","")</f>
        <v/>
      </c>
      <c r="S15" t="str">
        <f ca="1">IF(AND('WP2'!$D63&lt;COLUMN(S15)-1,'WP2'!$E63&gt;COLUMN(S15)-3),"X","")</f>
        <v/>
      </c>
      <c r="T15" t="str">
        <f ca="1">IF(AND('WP2'!$D63&lt;COLUMN(T15)-1,'WP2'!$E63&gt;COLUMN(T15)-3),"X","")</f>
        <v/>
      </c>
      <c r="U15" t="str">
        <f ca="1">IF(AND('WP2'!$D63&lt;COLUMN(U15)-1,'WP2'!$E63&gt;COLUMN(U15)-3),"X","")</f>
        <v/>
      </c>
      <c r="V15" t="str">
        <f ca="1">IF(AND('WP2'!$D63&lt;COLUMN(V15)-1,'WP2'!$E63&gt;COLUMN(V15)-3),"X","")</f>
        <v/>
      </c>
      <c r="W15" t="s">
        <v>416</v>
      </c>
      <c r="X15" t="s">
        <v>416</v>
      </c>
      <c r="Y15" t="s">
        <v>416</v>
      </c>
      <c r="Z15" t="str">
        <f ca="1">IF(AND('WP2'!$D63&lt;COLUMN(Z15)-1,'WP2'!$E63&gt;COLUMN(Z15)-3),"X","")</f>
        <v/>
      </c>
      <c r="AA15" t="str">
        <f ca="1">IF(AND('WP2'!$D63&lt;COLUMN(AA15)-1,'WP2'!$E63&gt;COLUMN(AA15)-3),"X","")</f>
        <v/>
      </c>
      <c r="AB15" t="str">
        <f ca="1">IF(AND('WP2'!$D63&lt;COLUMN(AB15)-1,'WP2'!$E63&gt;COLUMN(AB15)-3),"X","")</f>
        <v/>
      </c>
      <c r="AC15" t="str">
        <f ca="1">IF(AND('WP2'!$D63&lt;COLUMN(AC15)-1,'WP2'!$E63&gt;COLUMN(AC15)-3),"X","")</f>
        <v/>
      </c>
      <c r="AD15" t="s">
        <v>416</v>
      </c>
      <c r="AE15" t="str">
        <f ca="1">IF(AND('WP2'!$D63&lt;COLUMN(AE15)-1,'WP2'!$E63&gt;COLUMN(AE15)-3),"X","")</f>
        <v/>
      </c>
      <c r="AF15" t="s">
        <v>416</v>
      </c>
      <c r="AG15" t="str">
        <f ca="1">IF(AND('WP2'!$D63&lt;COLUMN(AG15)-1,'WP2'!$E63&gt;COLUMN(AG15)-3),"X","")</f>
        <v/>
      </c>
      <c r="AH15" t="str">
        <f ca="1">IF(AND('WP2'!$D63&lt;COLUMN(AH15)-1,'WP2'!$E63&gt;COLUMN(AH15)-3),"X","")</f>
        <v/>
      </c>
      <c r="AI15" t="str">
        <f ca="1">IF(AND('WP2'!$D63&lt;COLUMN(AI15)-1,'WP2'!$E63&gt;COLUMN(AI15)-3),"X","")</f>
        <v/>
      </c>
      <c r="AJ15" t="str">
        <f ca="1">IF(AND('WP2'!$D63&lt;COLUMN(AJ15)-1,'WP2'!$E63&gt;COLUMN(AJ15)-3),"X","")</f>
        <v/>
      </c>
      <c r="AK15" t="str">
        <f ca="1">IF(AND('WP2'!$D63&lt;COLUMN(AK15)-1,'WP2'!$E63&gt;COLUMN(AK15)-3),"X","")</f>
        <v/>
      </c>
      <c r="AL15" s="53" t="str">
        <f ca="1">IF(AND('WP2'!$D63&lt;COLUMN(AL15)-1,'WP2'!$E63&gt;COLUMN(AL15)-3),"X","")</f>
        <v/>
      </c>
    </row>
    <row r="16" spans="2:38">
      <c r="B16" s="44" t="str">
        <f>'WP2'!B64</f>
        <v>Task 2.4</v>
      </c>
      <c r="C16" s="45"/>
      <c r="AL16" s="53"/>
    </row>
    <row r="17" spans="2:281">
      <c r="B17" s="44" t="str">
        <f>'WP2'!B65</f>
        <v>Task 2.5</v>
      </c>
      <c r="C17" s="45"/>
      <c r="AL17" s="53"/>
    </row>
    <row r="18" spans="2:281">
      <c r="B18" s="46" t="s">
        <v>469</v>
      </c>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54"/>
    </row>
    <row r="19" spans="2:281">
      <c r="B19" s="44" t="str">
        <f>'WP3'!B44</f>
        <v>Task 3.1</v>
      </c>
      <c r="C19" s="45" t="str">
        <f ca="1">IF(AND('WP3'!$D44&lt;COLUMN(C19)-1,'WP3'!$E44&gt;COLUMN(C19)-3),"X","")</f>
        <v/>
      </c>
      <c r="D19" t="str">
        <f ca="1">IF(AND('WP3'!$D44&lt;COLUMN(D19)-1,'WP3'!$E44&gt;COLUMN(D19)-3),"X","")</f>
        <v/>
      </c>
      <c r="E19" t="str">
        <f ca="1">IF(AND('WP3'!$D44&lt;COLUMN(E19)-1,'WP3'!$E44&gt;COLUMN(E19)-3),"X","")</f>
        <v>X</v>
      </c>
      <c r="F19" t="str">
        <f ca="1">IF(AND('WP3'!$D44&lt;COLUMN(F19)-1,'WP3'!$E44&gt;COLUMN(F19)-3),"X","")</f>
        <v>X</v>
      </c>
      <c r="G19" t="str">
        <f ca="1">IF(AND('WP3'!$D44&lt;COLUMN(G19)-1,'WP3'!$E44&gt;COLUMN(G19)-3),"X","")</f>
        <v>X</v>
      </c>
      <c r="H19" t="str">
        <f ca="1">IF(AND('WP3'!$D44&lt;COLUMN(H19)-1,'WP3'!$E44&gt;COLUMN(H19)-3),"X","")</f>
        <v>X</v>
      </c>
      <c r="I19" t="str">
        <f ca="1">IF(AND('WP3'!$D44&lt;COLUMN(I19)-1,'WP3'!$E44&gt;COLUMN(I19)-3),"X","")</f>
        <v>X</v>
      </c>
      <c r="J19" t="str">
        <f ca="1">IF(AND('WP3'!$D44&lt;COLUMN(J19)-1,'WP3'!$E44&gt;COLUMN(J19)-3),"X","")</f>
        <v>X</v>
      </c>
      <c r="K19" t="str">
        <f ca="1">IF(AND('WP3'!$D44&lt;COLUMN(K19)-1,'WP3'!$E44&gt;COLUMN(K19)-3),"X","")</f>
        <v/>
      </c>
      <c r="L19" t="str">
        <f ca="1">IF(AND('WP3'!$D44&lt;COLUMN(L19)-1,'WP3'!$E44&gt;COLUMN(L19)-3),"X","")</f>
        <v/>
      </c>
      <c r="M19" t="str">
        <f ca="1">IF(AND('WP3'!$D44&lt;COLUMN(M19)-1,'WP3'!$E44&gt;COLUMN(M19)-3),"X","")</f>
        <v/>
      </c>
      <c r="N19" t="str">
        <f ca="1">IF(AND('WP3'!$D44&lt;COLUMN(N19)-1,'WP3'!$E44&gt;COLUMN(N19)-3),"X","")</f>
        <v/>
      </c>
      <c r="O19" t="str">
        <f ca="1">IF(AND('WP3'!$D44&lt;COLUMN(O19)-1,'WP3'!$E44&gt;COLUMN(O19)-3),"X","")</f>
        <v/>
      </c>
      <c r="P19" t="s">
        <v>416</v>
      </c>
      <c r="Q19" t="s">
        <v>416</v>
      </c>
      <c r="R19" t="str">
        <f ca="1">IF(AND('WP3'!$D44&lt;COLUMN(R19)-1,'WP3'!$E44&gt;COLUMN(R19)-3),"X","")</f>
        <v/>
      </c>
      <c r="S19" t="str">
        <f ca="1">IF(AND('WP3'!$D44&lt;COLUMN(S19)-1,'WP3'!$E44&gt;COLUMN(S19)-3),"X","")</f>
        <v/>
      </c>
      <c r="T19" t="str">
        <f ca="1">IF(AND('WP3'!$D44&lt;COLUMN(T19)-1,'WP3'!$E44&gt;COLUMN(T19)-3),"X","")</f>
        <v/>
      </c>
      <c r="U19" t="str">
        <f ca="1">IF(AND('WP3'!$D44&lt;COLUMN(U19)-1,'WP3'!$E44&gt;COLUMN(U19)-3),"X","")</f>
        <v/>
      </c>
      <c r="V19" t="str">
        <f ca="1">IF(AND('WP3'!$D44&lt;COLUMN(V19)-1,'WP3'!$E44&gt;COLUMN(V19)-3),"X","")</f>
        <v/>
      </c>
      <c r="W19" t="str">
        <f ca="1">IF(AND('WP3'!$D44&lt;COLUMN(W19)-1,'WP3'!$E44&gt;COLUMN(W19)-3),"X","")</f>
        <v/>
      </c>
      <c r="X19" t="str">
        <f ca="1">IF(AND('WP3'!$D44&lt;COLUMN(X19)-1,'WP3'!$E44&gt;COLUMN(X19)-3),"X","")</f>
        <v/>
      </c>
      <c r="Y19" t="str">
        <f ca="1">IF(AND('WP3'!$D44&lt;COLUMN(Y19)-1,'WP3'!$E44&gt;COLUMN(Y19)-3),"X","")</f>
        <v/>
      </c>
      <c r="Z19" t="str">
        <f ca="1">IF(AND('WP3'!$D44&lt;COLUMN(Z19)-1,'WP3'!$E44&gt;COLUMN(Z19)-3),"X","")</f>
        <v/>
      </c>
      <c r="AA19" t="str">
        <f ca="1">IF(AND('WP3'!$D44&lt;COLUMN(AA19)-1,'WP3'!$E44&gt;COLUMN(AA19)-3),"X","")</f>
        <v/>
      </c>
      <c r="AB19" t="str">
        <f ca="1">IF(AND('WP3'!$D44&lt;COLUMN(AB19)-1,'WP3'!$E44&gt;COLUMN(AB19)-3),"X","")</f>
        <v/>
      </c>
      <c r="AC19" t="str">
        <f ca="1">IF(AND('WP3'!$D44&lt;COLUMN(AC19)-1,'WP3'!$E44&gt;COLUMN(AC19)-3),"X","")</f>
        <v/>
      </c>
      <c r="AD19" t="str">
        <f ca="1">IF(AND('WP3'!$D44&lt;COLUMN(AD19)-1,'WP3'!$E44&gt;COLUMN(AD19)-3),"X","")</f>
        <v/>
      </c>
      <c r="AE19" t="s">
        <v>416</v>
      </c>
      <c r="AF19" t="str">
        <f ca="1">IF(AND('WP3'!$D44&lt;COLUMN(AF19)-1,'WP3'!$E44&gt;COLUMN(AF19)-3),"X","")</f>
        <v/>
      </c>
      <c r="AG19" t="s">
        <v>416</v>
      </c>
      <c r="AH19" t="str">
        <f ca="1">IF(AND('WP3'!$D44&lt;COLUMN(AH19)-1,'WP3'!$E44&gt;COLUMN(AH19)-3),"X","")</f>
        <v/>
      </c>
      <c r="AI19" t="str">
        <f ca="1">IF(AND('WP3'!$D44&lt;COLUMN(AI19)-1,'WP3'!$E44&gt;COLUMN(AI19)-3),"X","")</f>
        <v/>
      </c>
      <c r="AJ19" t="s">
        <v>416</v>
      </c>
      <c r="AK19" t="str">
        <f ca="1">IF(AND('WP3'!$D44&lt;COLUMN(AK19)-1,'WP3'!$E44&gt;COLUMN(AK19)-3),"X","")</f>
        <v/>
      </c>
      <c r="AL19" s="53" t="str">
        <f ca="1">IF(AND('WP3'!$D44&lt;COLUMN(AL19)-1,'WP3'!$E44&gt;COLUMN(AL19)-3),"X","")</f>
        <v/>
      </c>
    </row>
    <row r="20" spans="2:281">
      <c r="B20" s="44" t="str">
        <f>'WP3'!B45</f>
        <v>Task 3.2</v>
      </c>
      <c r="C20" s="45" t="str">
        <f ca="1">IF(AND('WP3'!$D45&lt;COLUMN(C20)-1,'WP3'!$E45&gt;COLUMN(C20)-3),"X","")</f>
        <v/>
      </c>
      <c r="D20" t="s">
        <v>416</v>
      </c>
      <c r="E20" t="str">
        <f ca="1">IF(AND('WP3'!$D45&lt;COLUMN(E20)-1,'WP3'!$E45&gt;COLUMN(E20)-3),"X","")</f>
        <v/>
      </c>
      <c r="F20" t="str">
        <f ca="1">IF(AND('WP3'!$D45&lt;COLUMN(F20)-1,'WP3'!$E45&gt;COLUMN(F20)-3),"X","")</f>
        <v/>
      </c>
      <c r="G20" t="str">
        <f ca="1">IF(AND('WP3'!$D45&lt;COLUMN(G20)-1,'WP3'!$E45&gt;COLUMN(G20)-3),"X","")</f>
        <v/>
      </c>
      <c r="H20" t="s">
        <v>467</v>
      </c>
      <c r="I20" t="str">
        <f ca="1">IF(AND('WP3'!$D45&lt;COLUMN(I20)-1,'WP3'!$E45&gt;COLUMN(I20)-3),"X","")</f>
        <v>X</v>
      </c>
      <c r="J20" t="str">
        <f ca="1">IF(AND('WP3'!$D45&lt;COLUMN(J20)-1,'WP3'!$E45&gt;COLUMN(J20)-3),"X","")</f>
        <v>X</v>
      </c>
      <c r="K20" t="str">
        <f ca="1">IF(AND('WP3'!$D45&lt;COLUMN(K20)-1,'WP3'!$E45&gt;COLUMN(K20)-3),"X","")</f>
        <v>X</v>
      </c>
      <c r="L20" t="s">
        <v>467</v>
      </c>
      <c r="M20" t="str">
        <f ca="1">IF(AND('WP3'!$D45&lt;COLUMN(M20)-1,'WP3'!$E45&gt;COLUMN(M20)-3),"X","")</f>
        <v>X</v>
      </c>
      <c r="N20" t="str">
        <f ca="1">IF(AND('WP3'!$D45&lt;COLUMN(N20)-1,'WP3'!$E45&gt;COLUMN(N20)-3),"X","")</f>
        <v>X</v>
      </c>
      <c r="O20" t="str">
        <f ca="1">IF(AND('WP3'!$D45&lt;COLUMN(O20)-1,'WP3'!$E45&gt;COLUMN(O20)-3),"X","")</f>
        <v>X</v>
      </c>
      <c r="P20" t="s">
        <v>467</v>
      </c>
      <c r="Q20" t="s">
        <v>467</v>
      </c>
      <c r="R20" t="str">
        <f ca="1">IF(AND('WP3'!$D45&lt;COLUMN(R20)-1,'WP3'!$E45&gt;COLUMN(R20)-3),"X","")</f>
        <v>X</v>
      </c>
      <c r="S20" t="str">
        <f ca="1">IF(AND('WP3'!$D45&lt;COLUMN(S20)-1,'WP3'!$E45&gt;COLUMN(S20)-3),"X","")</f>
        <v>X</v>
      </c>
      <c r="T20" t="str">
        <f ca="1">IF(AND('WP3'!$D45&lt;COLUMN(T20)-1,'WP3'!$E45&gt;COLUMN(T20)-3),"X","")</f>
        <v>X</v>
      </c>
      <c r="U20" t="str">
        <f ca="1">IF(AND('WP3'!$D45&lt;COLUMN(U20)-1,'WP3'!$E45&gt;COLUMN(U20)-3),"X","")</f>
        <v>X</v>
      </c>
      <c r="V20" t="str">
        <f ca="1">IF(AND('WP3'!$D45&lt;COLUMN(V20)-1,'WP3'!$E45&gt;COLUMN(V20)-3),"X","")</f>
        <v/>
      </c>
      <c r="W20" t="s">
        <v>416</v>
      </c>
      <c r="X20" t="str">
        <f ca="1">IF(AND('WP3'!$D45&lt;COLUMN(X20)-1,'WP3'!$E45&gt;COLUMN(X20)-3),"X","")</f>
        <v/>
      </c>
      <c r="Y20" t="str">
        <f ca="1">IF(AND('WP3'!$D45&lt;COLUMN(Y20)-1,'WP3'!$E45&gt;COLUMN(Y20)-3),"X","")</f>
        <v/>
      </c>
      <c r="Z20" t="str">
        <f ca="1">IF(AND('WP3'!$D45&lt;COLUMN(Z20)-1,'WP3'!$E45&gt;COLUMN(Z20)-3),"X","")</f>
        <v/>
      </c>
      <c r="AA20" t="s">
        <v>416</v>
      </c>
      <c r="AB20" t="str">
        <f ca="1">IF(AND('WP3'!$D45&lt;COLUMN(AB20)-1,'WP3'!$E45&gt;COLUMN(AB20)-3),"X","")</f>
        <v/>
      </c>
      <c r="AC20" t="s">
        <v>416</v>
      </c>
      <c r="AD20" t="str">
        <f ca="1">IF(AND('WP3'!$D45&lt;COLUMN(AD20)-1,'WP3'!$E45&gt;COLUMN(AD20)-3),"X","")</f>
        <v/>
      </c>
      <c r="AE20" t="str">
        <f ca="1">IF(AND('WP3'!$D45&lt;COLUMN(AE20)-1,'WP3'!$E45&gt;COLUMN(AE20)-3),"X","")</f>
        <v/>
      </c>
      <c r="AF20" t="s">
        <v>416</v>
      </c>
      <c r="AG20" t="str">
        <f ca="1">IF(AND('WP3'!$D45&lt;COLUMN(AG20)-1,'WP3'!$E45&gt;COLUMN(AG20)-3),"X","")</f>
        <v/>
      </c>
      <c r="AH20" t="str">
        <f ca="1">IF(AND('WP3'!$D45&lt;COLUMN(AH20)-1,'WP3'!$E45&gt;COLUMN(AH20)-3),"X","")</f>
        <v/>
      </c>
      <c r="AI20" t="str">
        <f ca="1">IF(AND('WP3'!$D45&lt;COLUMN(AI20)-1,'WP3'!$E45&gt;COLUMN(AI20)-3),"X","")</f>
        <v/>
      </c>
      <c r="AJ20" t="str">
        <f ca="1">IF(AND('WP3'!$D45&lt;COLUMN(AJ20)-1,'WP3'!$E45&gt;COLUMN(AJ20)-3),"X","")</f>
        <v/>
      </c>
      <c r="AK20" t="str">
        <f ca="1">IF(AND('WP3'!$D45&lt;COLUMN(AK20)-1,'WP3'!$E45&gt;COLUMN(AK20)-3),"X","")</f>
        <v/>
      </c>
      <c r="AL20" s="53" t="str">
        <f ca="1">IF(AND('WP3'!$D45&lt;COLUMN(AL20)-1,'WP3'!$E45&gt;COLUMN(AL20)-3),"X","")</f>
        <v/>
      </c>
    </row>
    <row r="21" spans="2:281">
      <c r="B21" s="44" t="str">
        <f>'WP3'!B46</f>
        <v>Task 3.3</v>
      </c>
      <c r="C21" s="45" t="str">
        <f ca="1">IF(AND('WP3'!$D46&lt;COLUMN(C21)-1,'WP3'!$E46&gt;COLUMN(C21)-3),"X","")</f>
        <v/>
      </c>
      <c r="D21" t="str">
        <f ca="1">IF(AND('WP3'!$D46&lt;COLUMN(D21)-1,'WP3'!$E46&gt;COLUMN(D21)-3),"X","")</f>
        <v/>
      </c>
      <c r="E21" t="str">
        <f ca="1">IF(AND('WP3'!$D46&lt;COLUMN(E21)-1,'WP3'!$E46&gt;COLUMN(E21)-3),"X","")</f>
        <v/>
      </c>
      <c r="F21" t="str">
        <f ca="1">IF(AND('WP3'!$D46&lt;COLUMN(F21)-1,'WP3'!$E46&gt;COLUMN(F21)-3),"X","")</f>
        <v/>
      </c>
      <c r="G21" t="str">
        <f ca="1">IF(AND('WP3'!$D46&lt;COLUMN(G21)-1,'WP3'!$E46&gt;COLUMN(G21)-3),"X","")</f>
        <v/>
      </c>
      <c r="H21" t="str">
        <f ca="1">IF(AND('WP3'!$D46&lt;COLUMN(H21)-1,'WP3'!$E46&gt;COLUMN(H21)-3),"X","")</f>
        <v/>
      </c>
      <c r="I21" t="s">
        <v>416</v>
      </c>
      <c r="J21" t="s">
        <v>467</v>
      </c>
      <c r="K21" t="str">
        <f ca="1">IF(AND('WP3'!$D46&lt;COLUMN(K21)-1,'WP3'!$E46&gt;COLUMN(K21)-3),"X","")</f>
        <v/>
      </c>
      <c r="L21" t="str">
        <f ca="1">IF(AND('WP3'!$D46&lt;COLUMN(L21)-1,'WP3'!$E46&gt;COLUMN(L21)-3),"X","")</f>
        <v/>
      </c>
      <c r="M21" t="str">
        <f ca="1">IF(AND('WP3'!$D46&lt;COLUMN(M21)-1,'WP3'!$E46&gt;COLUMN(M21)-3),"X","")</f>
        <v/>
      </c>
      <c r="N21" t="str">
        <f ca="1">IF(AND('WP3'!$D46&lt;COLUMN(N21)-1,'WP3'!$E46&gt;COLUMN(N21)-3),"X","")</f>
        <v/>
      </c>
      <c r="O21" t="str">
        <f ca="1">IF(AND('WP3'!$D46&lt;COLUMN(O21)-1,'WP3'!$E46&gt;COLUMN(O21)-3),"X","")</f>
        <v/>
      </c>
      <c r="P21" t="str">
        <f ca="1">IF(AND('WP3'!$D46&lt;COLUMN(P21)-1,'WP3'!$E46&gt;COLUMN(P21)-3),"X","")</f>
        <v/>
      </c>
      <c r="Q21" t="s">
        <v>416</v>
      </c>
      <c r="R21" t="str">
        <f ca="1">IF(AND('WP3'!$D46&lt;COLUMN(R21)-1,'WP3'!$E46&gt;COLUMN(R21)-3),"X","")</f>
        <v/>
      </c>
      <c r="S21" t="str">
        <f ca="1">IF(AND('WP3'!$D46&lt;COLUMN(S21)-1,'WP3'!$E46&gt;COLUMN(S21)-3),"X","")</f>
        <v>X</v>
      </c>
      <c r="T21" t="s">
        <v>467</v>
      </c>
      <c r="U21" t="s">
        <v>416</v>
      </c>
      <c r="V21" t="str">
        <f ca="1">IF(AND('WP3'!$D46&lt;COLUMN(V21)-1,'WP3'!$E46&gt;COLUMN(V21)-3),"X","")</f>
        <v>X</v>
      </c>
      <c r="W21" t="str">
        <f ca="1">IF(AND('WP3'!$D46&lt;COLUMN(W21)-1,'WP3'!$E46&gt;COLUMN(W21)-3),"X","")</f>
        <v>X</v>
      </c>
      <c r="X21" t="str">
        <f ca="1">IF(AND('WP3'!$D46&lt;COLUMN(X21)-1,'WP3'!$E46&gt;COLUMN(X21)-3),"X","")</f>
        <v>X</v>
      </c>
      <c r="Y21" t="str">
        <f ca="1">IF(AND('WP3'!$D46&lt;COLUMN(Y21)-1,'WP3'!$E46&gt;COLUMN(Y21)-3),"X","")</f>
        <v>X</v>
      </c>
      <c r="Z21" t="str">
        <f ca="1">IF(AND('WP3'!$D46&lt;COLUMN(Z21)-1,'WP3'!$E46&gt;COLUMN(Z21)-3),"X","")</f>
        <v>X</v>
      </c>
      <c r="AA21" t="str">
        <f ca="1">IF(AND('WP3'!$D46&lt;COLUMN(AA21)-1,'WP3'!$E46&gt;COLUMN(AA21)-3),"X","")</f>
        <v>X</v>
      </c>
      <c r="AB21" t="str">
        <f ca="1">IF(AND('WP3'!$D46&lt;COLUMN(AB21)-1,'WP3'!$E46&gt;COLUMN(AB21)-3),"X","")</f>
        <v>X</v>
      </c>
      <c r="AC21" t="s">
        <v>416</v>
      </c>
      <c r="AD21" t="str">
        <f ca="1">IF(AND('WP3'!$D46&lt;COLUMN(AD21)-1,'WP3'!$E46&gt;COLUMN(AD21)-3),"X","")</f>
        <v>X</v>
      </c>
      <c r="AE21" t="str">
        <f ca="1">IF(AND('WP3'!$D46&lt;COLUMN(AE21)-1,'WP3'!$E46&gt;COLUMN(AE21)-3),"X","")</f>
        <v/>
      </c>
      <c r="AF21" t="str">
        <f ca="1">IF(AND('WP3'!$D46&lt;COLUMN(AF21)-1,'WP3'!$E46&gt;COLUMN(AF21)-3),"X","")</f>
        <v/>
      </c>
      <c r="AG21" t="str">
        <f ca="1">IF(AND('WP3'!$D46&lt;COLUMN(AG21)-1,'WP3'!$E46&gt;COLUMN(AG21)-3),"X","")</f>
        <v/>
      </c>
      <c r="AH21" t="str">
        <f ca="1">IF(AND('WP3'!$D46&lt;COLUMN(AH21)-1,'WP3'!$E46&gt;COLUMN(AH21)-3),"X","")</f>
        <v/>
      </c>
      <c r="AI21" t="str">
        <f ca="1">IF(AND('WP3'!$D46&lt;COLUMN(AI21)-1,'WP3'!$E46&gt;COLUMN(AI21)-3),"X","")</f>
        <v/>
      </c>
      <c r="AJ21" t="str">
        <f ca="1">IF(AND('WP3'!$D46&lt;COLUMN(AJ21)-1,'WP3'!$E46&gt;COLUMN(AJ21)-3),"X","")</f>
        <v/>
      </c>
      <c r="AK21" t="str">
        <f ca="1">IF(AND('WP3'!$D46&lt;COLUMN(AK21)-1,'WP3'!$E46&gt;COLUMN(AK21)-3),"X","")</f>
        <v/>
      </c>
      <c r="AL21" s="53" t="s">
        <v>416</v>
      </c>
    </row>
    <row r="22" spans="2:281">
      <c r="B22" s="46" t="s">
        <v>470</v>
      </c>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54"/>
    </row>
    <row r="23" spans="2:281">
      <c r="B23" s="44" t="str">
        <f>'WP4'!B57</f>
        <v>Task 4.1</v>
      </c>
      <c r="C23" s="45" t="str">
        <f ca="1">IF(AND('WP4'!$D57&lt;COLUMN(C23)-1,'WP4'!$E57&gt;COLUMN(C23)-3),"X","")</f>
        <v>X</v>
      </c>
      <c r="D23" t="str">
        <f ca="1">IF(AND('WP4'!$D57&lt;COLUMN(D23)-1,'WP4'!$E57&gt;COLUMN(D23)-3),"X","")</f>
        <v>X</v>
      </c>
      <c r="E23" t="str">
        <f ca="1">IF(AND('WP4'!$D57&lt;COLUMN(E23)-1,'WP4'!$E57&gt;COLUMN(E23)-3),"X","")</f>
        <v>X</v>
      </c>
      <c r="F23" t="str">
        <f ca="1">IF(AND('WP4'!$D57&lt;COLUMN(F23)-1,'WP4'!$E57&gt;COLUMN(F23)-3),"X","")</f>
        <v>X</v>
      </c>
      <c r="G23" t="str">
        <f ca="1">IF(AND('WP4'!$D57&lt;COLUMN(G23)-1,'WP4'!$E57&gt;COLUMN(G23)-3),"X","")</f>
        <v>X</v>
      </c>
      <c r="H23" t="str">
        <f ca="1">IF(AND('WP4'!$D57&lt;COLUMN(H23)-1,'WP4'!$E57&gt;COLUMN(H23)-3),"X","")</f>
        <v>X</v>
      </c>
      <c r="I23" t="str">
        <f ca="1">IF(AND('WP4'!$D57&lt;COLUMN(I23)-1,'WP4'!$E57&gt;COLUMN(I23)-3),"X","")</f>
        <v>X</v>
      </c>
      <c r="J23" t="str">
        <f ca="1">IF(AND('WP4'!$D57&lt;COLUMN(J23)-1,'WP4'!$E57&gt;COLUMN(J23)-3),"X","")</f>
        <v>X</v>
      </c>
      <c r="K23" t="str">
        <f ca="1">IF(AND('WP4'!$D57&lt;COLUMN(K23)-1,'WP4'!$E57&gt;COLUMN(K23)-3),"X","")</f>
        <v>X</v>
      </c>
      <c r="L23" t="str">
        <f ca="1">IF(AND('WP4'!$D57&lt;COLUMN(L23)-1,'WP4'!$E57&gt;COLUMN(L23)-3),"X","")</f>
        <v>X</v>
      </c>
      <c r="M23" t="str">
        <f ca="1">IF(AND('WP4'!$D57&lt;COLUMN(M23)-1,'WP4'!$E57&gt;COLUMN(M23)-3),"X","")</f>
        <v>X</v>
      </c>
      <c r="N23" t="s">
        <v>416</v>
      </c>
      <c r="O23" t="str">
        <f ca="1">IF(AND('WP4'!$D57&lt;COLUMN(O23)-1,'WP4'!$E57&gt;COLUMN(O23)-3),"X","")</f>
        <v>X</v>
      </c>
      <c r="P23" t="str">
        <f ca="1">IF(AND('WP4'!$D57&lt;COLUMN(P23)-1,'WP4'!$E57&gt;COLUMN(P23)-3),"X","")</f>
        <v>X</v>
      </c>
      <c r="Q23" t="str">
        <f ca="1">IF(AND('WP4'!$D57&lt;COLUMN(Q23)-1,'WP4'!$E57&gt;COLUMN(Q23)-3),"X","")</f>
        <v>X</v>
      </c>
      <c r="R23" t="str">
        <f ca="1">IF(AND('WP4'!$D57&lt;COLUMN(R23)-1,'WP4'!$E57&gt;COLUMN(R23)-3),"X","")</f>
        <v>X</v>
      </c>
      <c r="S23" t="str">
        <f ca="1">IF(AND('WP4'!$D57&lt;COLUMN(S23)-1,'WP4'!$E57&gt;COLUMN(S23)-3),"X","")</f>
        <v>X</v>
      </c>
      <c r="T23" t="str">
        <f ca="1">IF(AND('WP4'!$D57&lt;COLUMN(T23)-1,'WP4'!$E57&gt;COLUMN(T23)-3),"X","")</f>
        <v>X</v>
      </c>
      <c r="U23" t="str">
        <f ca="1">IF(AND('WP4'!$D57&lt;COLUMN(U23)-1,'WP4'!$E57&gt;COLUMN(U23)-3),"X","")</f>
        <v>X</v>
      </c>
      <c r="V23" t="str">
        <f ca="1">IF(AND('WP4'!$D57&lt;COLUMN(V23)-1,'WP4'!$E57&gt;COLUMN(V23)-3),"X","")</f>
        <v>X</v>
      </c>
      <c r="W23" t="str">
        <f ca="1">IF(AND('WP4'!$D57&lt;COLUMN(W23)-1,'WP4'!$E57&gt;COLUMN(W23)-3),"X","")</f>
        <v>X</v>
      </c>
      <c r="X23" t="str">
        <f ca="1">IF(AND('WP4'!$D57&lt;COLUMN(X23)-1,'WP4'!$E57&gt;COLUMN(X23)-3),"X","")</f>
        <v>X</v>
      </c>
      <c r="Y23" t="str">
        <f ca="1">IF(AND('WP4'!$D57&lt;COLUMN(Y23)-1,'WP4'!$E57&gt;COLUMN(Y23)-3),"X","")</f>
        <v>X</v>
      </c>
      <c r="Z23" t="str">
        <f ca="1">IF(AND('WP4'!$D57&lt;COLUMN(Z23)-1,'WP4'!$E57&gt;COLUMN(Z23)-3),"X","")</f>
        <v>X</v>
      </c>
      <c r="AA23" t="str">
        <f ca="1">IF(AND('WP4'!$D57&lt;COLUMN(AA23)-1,'WP4'!$E57&gt;COLUMN(AA23)-3),"X","")</f>
        <v>X</v>
      </c>
      <c r="AB23" t="str">
        <f ca="1">IF(AND('WP4'!$D57&lt;COLUMN(AB23)-1,'WP4'!$E57&gt;COLUMN(AB23)-3),"X","")</f>
        <v>X</v>
      </c>
      <c r="AC23" t="str">
        <f ca="1">IF(AND('WP4'!$D57&lt;COLUMN(AC23)-1,'WP4'!$E57&gt;COLUMN(AC23)-3),"X","")</f>
        <v>X</v>
      </c>
      <c r="AD23" t="str">
        <f ca="1">IF(AND('WP4'!$D57&lt;COLUMN(AD23)-1,'WP4'!$E57&gt;COLUMN(AD23)-3),"X","")</f>
        <v>X</v>
      </c>
      <c r="AE23" t="str">
        <f ca="1">IF(AND('WP4'!$D57&lt;COLUMN(AE23)-1,'WP4'!$E57&gt;COLUMN(AE23)-3),"X","")</f>
        <v>X</v>
      </c>
      <c r="AF23" t="s">
        <v>416</v>
      </c>
      <c r="AG23" t="str">
        <f ca="1">IF(AND('WP4'!$D57&lt;COLUMN(AG23)-1,'WP4'!$E57&gt;COLUMN(AG23)-3),"X","")</f>
        <v/>
      </c>
      <c r="AH23" t="s">
        <v>416</v>
      </c>
      <c r="AI23" t="str">
        <f ca="1">IF(AND('WP4'!$D57&lt;COLUMN(AI23)-1,'WP4'!$E57&gt;COLUMN(AI23)-3),"X","")</f>
        <v/>
      </c>
      <c r="AJ23" t="str">
        <f ca="1">IF(AND('WP4'!$D57&lt;COLUMN(AJ23)-1,'WP4'!$E57&gt;COLUMN(AJ23)-3),"X","")</f>
        <v/>
      </c>
      <c r="AK23" t="str">
        <f ca="1">IF(AND('WP4'!$D57&lt;COLUMN(AK23)-1,'WP4'!$E57&gt;COLUMN(AK23)-3),"X","")</f>
        <v/>
      </c>
      <c r="AL23" s="53" t="str">
        <f ca="1">IF(AND('WP4'!$D57&lt;COLUMN(AL23)-1,'WP4'!$E57&gt;COLUMN(AL23)-3),"X","")</f>
        <v/>
      </c>
      <c r="AM23" t="s">
        <v>416</v>
      </c>
      <c r="AN23" t="str">
        <f ca="1">IF(AND('WP4'!$D57&lt;COLUMN(AN23)-1,'WP4'!$E57&gt;COLUMN(AN23)-3),"X","")</f>
        <v/>
      </c>
      <c r="AO23" t="str">
        <f ca="1">IF(AND('WP4'!$D57&lt;COLUMN(AO23)-1,'WP4'!$E57&gt;COLUMN(AO23)-3),"X","")</f>
        <v/>
      </c>
      <c r="AP23" t="str">
        <f ca="1">IF(AND('WP4'!$D57&lt;COLUMN(AP23)-1,'WP4'!$E57&gt;COLUMN(AP23)-3),"X","")</f>
        <v/>
      </c>
      <c r="AQ23" t="str">
        <f ca="1">IF(AND('WP4'!$D57&lt;COLUMN(AQ23)-1,'WP4'!$E57&gt;COLUMN(AQ23)-3),"X","")</f>
        <v/>
      </c>
      <c r="AR23" t="s">
        <v>416</v>
      </c>
      <c r="AS23" t="str">
        <f ca="1">IF(AND('WP4'!$D57&lt;COLUMN(AS23)-1,'WP4'!$E57&gt;COLUMN(AS23)-3),"X","")</f>
        <v/>
      </c>
      <c r="AT23" t="str">
        <f ca="1">IF(AND('WP4'!$D57&lt;COLUMN(AT23)-1,'WP4'!$E57&gt;COLUMN(AT23)-3),"X","")</f>
        <v/>
      </c>
      <c r="AU23" t="str">
        <f ca="1">IF(AND('WP4'!$D57&lt;COLUMN(AU23)-1,'WP4'!$E57&gt;COLUMN(AU23)-3),"X","")</f>
        <v/>
      </c>
      <c r="AV23" t="str">
        <f ca="1">IF(AND('WP4'!$D57&lt;COLUMN(AV23)-1,'WP4'!$E57&gt;COLUMN(AV23)-3),"X","")</f>
        <v/>
      </c>
      <c r="AW23" t="s">
        <v>416</v>
      </c>
      <c r="AX23" t="str">
        <f ca="1">IF(AND('WP4'!$D57&lt;COLUMN(AX23)-1,'WP4'!$E57&gt;COLUMN(AX23)-3),"X","")</f>
        <v/>
      </c>
      <c r="AY23" t="str">
        <f ca="1">IF(AND('WP4'!$D57&lt;COLUMN(AY23)-1,'WP4'!$E57&gt;COLUMN(AY23)-3),"X","")</f>
        <v/>
      </c>
      <c r="AZ23" t="str">
        <f ca="1">IF(AND('WP4'!$D57&lt;COLUMN(AZ23)-1,'WP4'!$E57&gt;COLUMN(AZ23)-3),"X","")</f>
        <v/>
      </c>
      <c r="BA23" t="str">
        <f ca="1">IF(AND('WP4'!$D57&lt;COLUMN(BA23)-1,'WP4'!$E57&gt;COLUMN(BA23)-3),"X","")</f>
        <v/>
      </c>
      <c r="BB23" t="str">
        <f ca="1">IF(AND('WP4'!$D57&lt;COLUMN(BB23)-1,'WP4'!$E57&gt;COLUMN(BB23)-3),"X","")</f>
        <v/>
      </c>
      <c r="BC23" t="str">
        <f ca="1">IF(AND('WP4'!$D57&lt;COLUMN(BC23)-1,'WP4'!$E57&gt;COLUMN(BC23)-3),"X","")</f>
        <v/>
      </c>
      <c r="BD23" t="str">
        <f ca="1">IF(AND('WP4'!$D57&lt;COLUMN(BD23)-1,'WP4'!$E57&gt;COLUMN(BD23)-3),"X","")</f>
        <v/>
      </c>
      <c r="BE23" t="str">
        <f ca="1">IF(AND('WP4'!$D57&lt;COLUMN(BE23)-1,'WP4'!$E57&gt;COLUMN(BE23)-3),"X","")</f>
        <v/>
      </c>
      <c r="BF23" t="str">
        <f ca="1">IF(AND('WP4'!$D57&lt;COLUMN(BF23)-1,'WP4'!$E57&gt;COLUMN(BF23)-3),"X","")</f>
        <v/>
      </c>
      <c r="BG23" t="str">
        <f ca="1">IF(AND('WP4'!$D57&lt;COLUMN(BG23)-1,'WP4'!$E57&gt;COLUMN(BG23)-3),"X","")</f>
        <v/>
      </c>
      <c r="BH23" t="str">
        <f ca="1">IF(AND('WP4'!$D57&lt;COLUMN(BH23)-1,'WP4'!$E57&gt;COLUMN(BH23)-3),"X","")</f>
        <v/>
      </c>
      <c r="BI23" t="str">
        <f ca="1">IF(AND('WP4'!$D57&lt;COLUMN(BI23)-1,'WP4'!$E57&gt;COLUMN(BI23)-3),"X","")</f>
        <v/>
      </c>
      <c r="BJ23" t="str">
        <f ca="1">IF(AND('WP4'!$D57&lt;COLUMN(BJ23)-1,'WP4'!$E57&gt;COLUMN(BJ23)-3),"X","")</f>
        <v/>
      </c>
      <c r="BK23" t="str">
        <f ca="1">IF(AND('WP4'!$D57&lt;COLUMN(BK23)-1,'WP4'!$E57&gt;COLUMN(BK23)-3),"X","")</f>
        <v/>
      </c>
      <c r="BL23" t="str">
        <f ca="1">IF(AND('WP4'!$D57&lt;COLUMN(BL23)-1,'WP4'!$E57&gt;COLUMN(BL23)-3),"X","")</f>
        <v/>
      </c>
      <c r="BM23" t="s">
        <v>416</v>
      </c>
      <c r="BN23" t="str">
        <f ca="1">IF(AND('WP4'!$D57&lt;COLUMN(BN23)-1,'WP4'!$E57&gt;COLUMN(BN23)-3),"X","")</f>
        <v/>
      </c>
      <c r="BO23" t="s">
        <v>416</v>
      </c>
      <c r="BP23" t="str">
        <f ca="1">IF(AND('WP4'!$D57&lt;COLUMN(BP23)-1,'WP4'!$E57&gt;COLUMN(BP23)-3),"X","")</f>
        <v/>
      </c>
      <c r="BQ23" t="str">
        <f ca="1">IF(AND('WP4'!$D57&lt;COLUMN(BQ23)-1,'WP4'!$E57&gt;COLUMN(BQ23)-3),"X","")</f>
        <v/>
      </c>
      <c r="BR23" t="str">
        <f ca="1">IF(AND('WP4'!$D57&lt;COLUMN(BR23)-1,'WP4'!$E57&gt;COLUMN(BR23)-3),"X","")</f>
        <v/>
      </c>
      <c r="BS23" t="str">
        <f ca="1">IF(AND('WP4'!$D57&lt;COLUMN(BS23)-1,'WP4'!$E57&gt;COLUMN(BS23)-3),"X","")</f>
        <v/>
      </c>
      <c r="BT23" t="str">
        <f ca="1">IF(AND('WP4'!$D57&lt;COLUMN(BT23)-1,'WP4'!$E57&gt;COLUMN(BT23)-3),"X","")</f>
        <v/>
      </c>
      <c r="BU23" t="str">
        <f ca="1">IF(AND('WP4'!$D57&lt;COLUMN(BU23)-1,'WP4'!$E57&gt;COLUMN(BU23)-3),"X","")</f>
        <v/>
      </c>
      <c r="BV23" t="str">
        <f ca="1">IF(AND('WP4'!$D57&lt;COLUMN(BV23)-1,'WP4'!$E57&gt;COLUMN(BV23)-3),"X","")</f>
        <v/>
      </c>
      <c r="BW23" t="s">
        <v>416</v>
      </c>
      <c r="BX23" t="str">
        <f ca="1">IF(AND('WP4'!$D57&lt;COLUMN(BX23)-1,'WP4'!$E57&gt;COLUMN(BX23)-3),"X","")</f>
        <v/>
      </c>
      <c r="BY23" t="str">
        <f ca="1">IF(AND('WP4'!$D57&lt;COLUMN(BY23)-1,'WP4'!$E57&gt;COLUMN(BY23)-3),"X","")</f>
        <v/>
      </c>
      <c r="BZ23" t="str">
        <f ca="1">IF(AND('WP4'!$D57&lt;COLUMN(BZ23)-1,'WP4'!$E57&gt;COLUMN(BZ23)-3),"X","")</f>
        <v/>
      </c>
      <c r="CA23" t="str">
        <f ca="1">IF(AND('WP4'!$D57&lt;COLUMN(CA23)-1,'WP4'!$E57&gt;COLUMN(CA23)-3),"X","")</f>
        <v/>
      </c>
      <c r="CB23" t="s">
        <v>416</v>
      </c>
      <c r="CC23" t="str">
        <f ca="1">IF(AND('WP4'!$D57&lt;COLUMN(CC23)-1,'WP4'!$E57&gt;COLUMN(CC23)-3),"X","")</f>
        <v/>
      </c>
      <c r="CD23" t="str">
        <f ca="1">IF(AND('WP4'!$D57&lt;COLUMN(CD23)-1,'WP4'!$E57&gt;COLUMN(CD23)-3),"X","")</f>
        <v/>
      </c>
      <c r="CE23" t="str">
        <f ca="1">IF(AND('WP4'!$D57&lt;COLUMN(CE23)-1,'WP4'!$E57&gt;COLUMN(CE23)-3),"X","")</f>
        <v/>
      </c>
      <c r="CF23" t="str">
        <f ca="1">IF(AND('WP4'!$D57&lt;COLUMN(CF23)-1,'WP4'!$E57&gt;COLUMN(CF23)-3),"X","")</f>
        <v/>
      </c>
      <c r="CG23" t="str">
        <f ca="1">IF(AND('WP4'!$D57&lt;COLUMN(CG23)-1,'WP4'!$E57&gt;COLUMN(CG23)-3),"X","")</f>
        <v/>
      </c>
      <c r="CH23" t="str">
        <f ca="1">IF(AND('WP4'!$D57&lt;COLUMN(CH23)-1,'WP4'!$E57&gt;COLUMN(CH23)-3),"X","")</f>
        <v/>
      </c>
      <c r="CI23" t="str">
        <f ca="1">IF(AND('WP4'!$D57&lt;COLUMN(CI23)-1,'WP4'!$E57&gt;COLUMN(CI23)-3),"X","")</f>
        <v/>
      </c>
      <c r="CJ23" t="str">
        <f ca="1">IF(AND('WP4'!$D57&lt;COLUMN(CJ23)-1,'WP4'!$E57&gt;COLUMN(CJ23)-3),"X","")</f>
        <v/>
      </c>
      <c r="CK23" t="str">
        <f ca="1">IF(AND('WP4'!$D57&lt;COLUMN(CK23)-1,'WP4'!$E57&gt;COLUMN(CK23)-3),"X","")</f>
        <v/>
      </c>
      <c r="CL23" t="str">
        <f ca="1">IF(AND('WP4'!$D57&lt;COLUMN(CL23)-1,'WP4'!$E57&gt;COLUMN(CL23)-3),"X","")</f>
        <v/>
      </c>
      <c r="CM23" t="str">
        <f ca="1">IF(AND('WP4'!$D57&lt;COLUMN(CM23)-1,'WP4'!$E57&gt;COLUMN(CM23)-3),"X","")</f>
        <v/>
      </c>
      <c r="CN23" t="str">
        <f ca="1">IF(AND('WP4'!$D57&lt;COLUMN(CN23)-1,'WP4'!$E57&gt;COLUMN(CN23)-3),"X","")</f>
        <v/>
      </c>
      <c r="CO23" t="str">
        <f ca="1">IF(AND('WP4'!$D57&lt;COLUMN(CO23)-1,'WP4'!$E57&gt;COLUMN(CO23)-3),"X","")</f>
        <v/>
      </c>
      <c r="CP23" t="str">
        <f ca="1">IF(AND('WP4'!$D57&lt;COLUMN(CP23)-1,'WP4'!$E57&gt;COLUMN(CP23)-3),"X","")</f>
        <v/>
      </c>
      <c r="CQ23" t="str">
        <f ca="1">IF(AND('WP4'!$D57&lt;COLUMN(CQ23)-1,'WP4'!$E57&gt;COLUMN(CQ23)-3),"X","")</f>
        <v/>
      </c>
      <c r="CR23" t="str">
        <f ca="1">IF(AND('WP4'!$D57&lt;COLUMN(CR23)-1,'WP4'!$E57&gt;COLUMN(CR23)-3),"X","")</f>
        <v/>
      </c>
      <c r="CS23" t="str">
        <f ca="1">IF(AND('WP4'!$D57&lt;COLUMN(CS23)-1,'WP4'!$E57&gt;COLUMN(CS23)-3),"X","")</f>
        <v/>
      </c>
      <c r="CT23" t="s">
        <v>416</v>
      </c>
      <c r="CU23" t="str">
        <f ca="1">IF(AND('WP4'!$D57&lt;COLUMN(CU23)-1,'WP4'!$E57&gt;COLUMN(CU23)-3),"X","")</f>
        <v/>
      </c>
      <c r="CV23" t="str">
        <f ca="1">IF(AND('WP4'!$D57&lt;COLUMN(CV23)-1,'WP4'!$E57&gt;COLUMN(CV23)-3),"X","")</f>
        <v/>
      </c>
      <c r="CW23" t="str">
        <f ca="1">IF(AND('WP4'!$D57&lt;COLUMN(CW23)-1,'WP4'!$E57&gt;COLUMN(CW23)-3),"X","")</f>
        <v/>
      </c>
      <c r="CX23" t="str">
        <f ca="1">IF(AND('WP4'!$D57&lt;COLUMN(CX23)-1,'WP4'!$E57&gt;COLUMN(CX23)-3),"X","")</f>
        <v/>
      </c>
      <c r="CY23" t="str">
        <f ca="1">IF(AND('WP4'!$D57&lt;COLUMN(CY23)-1,'WP4'!$E57&gt;COLUMN(CY23)-3),"X","")</f>
        <v/>
      </c>
      <c r="CZ23" t="str">
        <f ca="1">IF(AND('WP4'!$D57&lt;COLUMN(CZ23)-1,'WP4'!$E57&gt;COLUMN(CZ23)-3),"X","")</f>
        <v/>
      </c>
      <c r="DA23" t="str">
        <f ca="1">IF(AND('WP4'!$D57&lt;COLUMN(DA23)-1,'WP4'!$E57&gt;COLUMN(DA23)-3),"X","")</f>
        <v/>
      </c>
      <c r="DB23" t="str">
        <f ca="1">IF(AND('WP4'!$D57&lt;COLUMN(DB23)-1,'WP4'!$E57&gt;COLUMN(DB23)-3),"X","")</f>
        <v/>
      </c>
      <c r="DC23" t="str">
        <f ca="1">IF(AND('WP4'!$D57&lt;COLUMN(DC23)-1,'WP4'!$E57&gt;COLUMN(DC23)-3),"X","")</f>
        <v/>
      </c>
      <c r="DD23" t="str">
        <f ca="1">IF(AND('WP4'!$D57&lt;COLUMN(DD23)-1,'WP4'!$E57&gt;COLUMN(DD23)-3),"X","")</f>
        <v/>
      </c>
      <c r="DE23" t="str">
        <f ca="1">IF(AND('WP4'!$D57&lt;COLUMN(DE23)-1,'WP4'!$E57&gt;COLUMN(DE23)-3),"X","")</f>
        <v/>
      </c>
      <c r="DF23" t="str">
        <f ca="1">IF(AND('WP4'!$D57&lt;COLUMN(DF23)-1,'WP4'!$E57&gt;COLUMN(DF23)-3),"X","")</f>
        <v/>
      </c>
      <c r="DG23" t="str">
        <f ca="1">IF(AND('WP4'!$D57&lt;COLUMN(DG23)-1,'WP4'!$E57&gt;COLUMN(DG23)-3),"X","")</f>
        <v/>
      </c>
      <c r="DH23" t="str">
        <f ca="1">IF(AND('WP4'!$D57&lt;COLUMN(DH23)-1,'WP4'!$E57&gt;COLUMN(DH23)-3),"X","")</f>
        <v/>
      </c>
      <c r="DI23" t="str">
        <f ca="1">IF(AND('WP4'!$D57&lt;COLUMN(DI23)-1,'WP4'!$E57&gt;COLUMN(DI23)-3),"X","")</f>
        <v/>
      </c>
      <c r="DJ23" t="str">
        <f ca="1">IF(AND('WP4'!$D57&lt;COLUMN(DJ23)-1,'WP4'!$E57&gt;COLUMN(DJ23)-3),"X","")</f>
        <v/>
      </c>
      <c r="DK23" t="str">
        <f ca="1">IF(AND('WP4'!$D57&lt;COLUMN(DK23)-1,'WP4'!$E57&gt;COLUMN(DK23)-3),"X","")</f>
        <v/>
      </c>
      <c r="DL23" t="str">
        <f ca="1">IF(AND('WP4'!$D57&lt;COLUMN(DL23)-1,'WP4'!$E57&gt;COLUMN(DL23)-3),"X","")</f>
        <v/>
      </c>
      <c r="DM23" t="s">
        <v>416</v>
      </c>
      <c r="DN23" t="str">
        <f ca="1">IF(AND('WP4'!$D57&lt;COLUMN(DN23)-1,'WP4'!$E57&gt;COLUMN(DN23)-3),"X","")</f>
        <v/>
      </c>
      <c r="DO23" t="str">
        <f ca="1">IF(AND('WP4'!$D57&lt;COLUMN(DO23)-1,'WP4'!$E57&gt;COLUMN(DO23)-3),"X","")</f>
        <v/>
      </c>
      <c r="DP23" t="str">
        <f ca="1">IF(AND('WP4'!$D57&lt;COLUMN(DP23)-1,'WP4'!$E57&gt;COLUMN(DP23)-3),"X","")</f>
        <v/>
      </c>
      <c r="DQ23" t="str">
        <f ca="1">IF(AND('WP4'!$D57&lt;COLUMN(DQ23)-1,'WP4'!$E57&gt;COLUMN(DQ23)-3),"X","")</f>
        <v/>
      </c>
      <c r="DR23" t="str">
        <f ca="1">IF(AND('WP4'!$D57&lt;COLUMN(DR23)-1,'WP4'!$E57&gt;COLUMN(DR23)-3),"X","")</f>
        <v/>
      </c>
      <c r="DS23" t="str">
        <f ca="1">IF(AND('WP4'!$D57&lt;COLUMN(DS23)-1,'WP4'!$E57&gt;COLUMN(DS23)-3),"X","")</f>
        <v/>
      </c>
      <c r="DT23" t="str">
        <f ca="1">IF(AND('WP4'!$D57&lt;COLUMN(DT23)-1,'WP4'!$E57&gt;COLUMN(DT23)-3),"X","")</f>
        <v/>
      </c>
      <c r="DU23" t="str">
        <f ca="1">IF(AND('WP4'!$D57&lt;COLUMN(DU23)-1,'WP4'!$E57&gt;COLUMN(DU23)-3),"X","")</f>
        <v/>
      </c>
      <c r="DV23" t="s">
        <v>416</v>
      </c>
      <c r="DW23" t="str">
        <f ca="1">IF(AND('WP4'!$D57&lt;COLUMN(DW23)-1,'WP4'!$E57&gt;COLUMN(DW23)-3),"X","")</f>
        <v/>
      </c>
      <c r="DX23" t="s">
        <v>416</v>
      </c>
      <c r="DY23" t="str">
        <f ca="1">IF(AND('WP4'!$D57&lt;COLUMN(DY23)-1,'WP4'!$E57&gt;COLUMN(DY23)-3),"X","")</f>
        <v/>
      </c>
      <c r="DZ23" t="str">
        <f ca="1">IF(AND('WP4'!$D57&lt;COLUMN(DZ23)-1,'WP4'!$E57&gt;COLUMN(DZ23)-3),"X","")</f>
        <v/>
      </c>
      <c r="EA23" t="str">
        <f ca="1">IF(AND('WP4'!$D57&lt;COLUMN(EA23)-1,'WP4'!$E57&gt;COLUMN(EA23)-3),"X","")</f>
        <v/>
      </c>
      <c r="EB23" t="str">
        <f ca="1">IF(AND('WP4'!$D57&lt;COLUMN(EB23)-1,'WP4'!$E57&gt;COLUMN(EB23)-3),"X","")</f>
        <v/>
      </c>
      <c r="EC23" t="str">
        <f ca="1">IF(AND('WP4'!$D57&lt;COLUMN(EC23)-1,'WP4'!$E57&gt;COLUMN(EC23)-3),"X","")</f>
        <v/>
      </c>
      <c r="ED23" t="str">
        <f ca="1">IF(AND('WP4'!$D57&lt;COLUMN(ED23)-1,'WP4'!$E57&gt;COLUMN(ED23)-3),"X","")</f>
        <v/>
      </c>
      <c r="EE23" t="s">
        <v>416</v>
      </c>
      <c r="EF23" t="str">
        <f ca="1">IF(AND('WP4'!$D57&lt;COLUMN(EF23)-1,'WP4'!$E57&gt;COLUMN(EF23)-3),"X","")</f>
        <v/>
      </c>
      <c r="EG23" t="s">
        <v>416</v>
      </c>
      <c r="EH23" t="str">
        <f ca="1">IF(AND('WP4'!$D57&lt;COLUMN(EH23)-1,'WP4'!$E57&gt;COLUMN(EH23)-3),"X","")</f>
        <v/>
      </c>
      <c r="EI23" t="str">
        <f ca="1">IF(AND('WP4'!$D57&lt;COLUMN(EI23)-1,'WP4'!$E57&gt;COLUMN(EI23)-3),"X","")</f>
        <v/>
      </c>
      <c r="EJ23" t="s">
        <v>416</v>
      </c>
      <c r="EK23" t="str">
        <f ca="1">IF(AND('WP4'!$D57&lt;COLUMN(EK23)-1,'WP4'!$E57&gt;COLUMN(EK23)-3),"X","")</f>
        <v/>
      </c>
      <c r="EL23" t="str">
        <f ca="1">IF(AND('WP4'!$D57&lt;COLUMN(EL23)-1,'WP4'!$E57&gt;COLUMN(EL23)-3),"X","")</f>
        <v/>
      </c>
      <c r="EM23" t="str">
        <f ca="1">IF(AND('WP4'!$D57&lt;COLUMN(EM23)-1,'WP4'!$E57&gt;COLUMN(EM23)-3),"X","")</f>
        <v/>
      </c>
      <c r="EN23" t="str">
        <f ca="1">IF(AND('WP4'!$D57&lt;COLUMN(EN23)-1,'WP4'!$E57&gt;COLUMN(EN23)-3),"X","")</f>
        <v/>
      </c>
      <c r="EO23" t="str">
        <f ca="1">IF(AND('WP4'!$D57&lt;COLUMN(EO23)-1,'WP4'!$E57&gt;COLUMN(EO23)-3),"X","")</f>
        <v/>
      </c>
      <c r="EP23" t="str">
        <f ca="1">IF(AND('WP4'!$D57&lt;COLUMN(EP23)-1,'WP4'!$E57&gt;COLUMN(EP23)-3),"X","")</f>
        <v/>
      </c>
      <c r="EQ23" t="str">
        <f ca="1">IF(AND('WP4'!$D57&lt;COLUMN(EQ23)-1,'WP4'!$E57&gt;COLUMN(EQ23)-3),"X","")</f>
        <v/>
      </c>
      <c r="ER23" t="str">
        <f ca="1">IF(AND('WP4'!$D57&lt;COLUMN(ER23)-1,'WP4'!$E57&gt;COLUMN(ER23)-3),"X","")</f>
        <v/>
      </c>
      <c r="ES23" t="str">
        <f ca="1">IF(AND('WP4'!$D57&lt;COLUMN(ES23)-1,'WP4'!$E57&gt;COLUMN(ES23)-3),"X","")</f>
        <v/>
      </c>
      <c r="ET23" t="str">
        <f ca="1">IF(AND('WP4'!$D57&lt;COLUMN(ET23)-1,'WP4'!$E57&gt;COLUMN(ET23)-3),"X","")</f>
        <v/>
      </c>
      <c r="EU23" t="str">
        <f ca="1">IF(AND('WP4'!$D57&lt;COLUMN(EU23)-1,'WP4'!$E57&gt;COLUMN(EU23)-3),"X","")</f>
        <v/>
      </c>
      <c r="EV23" t="str">
        <f ca="1">IF(AND('WP4'!$D57&lt;COLUMN(EV23)-1,'WP4'!$E57&gt;COLUMN(EV23)-3),"X","")</f>
        <v/>
      </c>
      <c r="EW23" t="str">
        <f ca="1">IF(AND('WP4'!$D57&lt;COLUMN(EW23)-1,'WP4'!$E57&gt;COLUMN(EW23)-3),"X","")</f>
        <v/>
      </c>
      <c r="EX23" t="str">
        <f ca="1">IF(AND('WP4'!$D57&lt;COLUMN(EX23)-1,'WP4'!$E57&gt;COLUMN(EX23)-3),"X","")</f>
        <v/>
      </c>
      <c r="EY23" t="str">
        <f ca="1">IF(AND('WP4'!$D57&lt;COLUMN(EY23)-1,'WP4'!$E57&gt;COLUMN(EY23)-3),"X","")</f>
        <v/>
      </c>
      <c r="EZ23" t="str">
        <f ca="1">IF(AND('WP4'!$D57&lt;COLUMN(EZ23)-1,'WP4'!$E57&gt;COLUMN(EZ23)-3),"X","")</f>
        <v/>
      </c>
      <c r="FA23" t="str">
        <f ca="1">IF(AND('WP4'!$D57&lt;COLUMN(FA23)-1,'WP4'!$E57&gt;COLUMN(FA23)-3),"X","")</f>
        <v/>
      </c>
      <c r="FB23" t="str">
        <f ca="1">IF(AND('WP4'!$D57&lt;COLUMN(FB23)-1,'WP4'!$E57&gt;COLUMN(FB23)-3),"X","")</f>
        <v/>
      </c>
      <c r="FC23" t="str">
        <f ca="1">IF(AND('WP4'!$D57&lt;COLUMN(FC23)-1,'WP4'!$E57&gt;COLUMN(FC23)-3),"X","")</f>
        <v/>
      </c>
      <c r="FD23" t="str">
        <f ca="1">IF(AND('WP4'!$D57&lt;COLUMN(FD23)-1,'WP4'!$E57&gt;COLUMN(FD23)-3),"X","")</f>
        <v/>
      </c>
      <c r="FE23" t="str">
        <f ca="1">IF(AND('WP4'!$D57&lt;COLUMN(FE23)-1,'WP4'!$E57&gt;COLUMN(FE23)-3),"X","")</f>
        <v/>
      </c>
      <c r="FF23" t="str">
        <f ca="1">IF(AND('WP4'!$D57&lt;COLUMN(FF23)-1,'WP4'!$E57&gt;COLUMN(FF23)-3),"X","")</f>
        <v/>
      </c>
      <c r="FG23" t="str">
        <f ca="1">IF(AND('WP4'!$D57&lt;COLUMN(FG23)-1,'WP4'!$E57&gt;COLUMN(FG23)-3),"X","")</f>
        <v/>
      </c>
      <c r="FH23" t="str">
        <f ca="1">IF(AND('WP4'!$D57&lt;COLUMN(FH23)-1,'WP4'!$E57&gt;COLUMN(FH23)-3),"X","")</f>
        <v/>
      </c>
      <c r="FI23" t="str">
        <f ca="1">IF(AND('WP4'!$D57&lt;COLUMN(FI23)-1,'WP4'!$E57&gt;COLUMN(FI23)-3),"X","")</f>
        <v/>
      </c>
      <c r="FJ23" t="str">
        <f ca="1">IF(AND('WP4'!$D57&lt;COLUMN(FJ23)-1,'WP4'!$E57&gt;COLUMN(FJ23)-3),"X","")</f>
        <v/>
      </c>
      <c r="FK23" t="str">
        <f ca="1">IF(AND('WP4'!$D57&lt;COLUMN(FK23)-1,'WP4'!$E57&gt;COLUMN(FK23)-3),"X","")</f>
        <v/>
      </c>
      <c r="FL23" t="str">
        <f ca="1">IF(AND('WP4'!$D57&lt;COLUMN(FL23)-1,'WP4'!$E57&gt;COLUMN(FL23)-3),"X","")</f>
        <v/>
      </c>
      <c r="FM23" t="str">
        <f ca="1">IF(AND('WP4'!$D57&lt;COLUMN(FM23)-1,'WP4'!$E57&gt;COLUMN(FM23)-3),"X","")</f>
        <v/>
      </c>
      <c r="FN23" t="str">
        <f ca="1">IF(AND('WP4'!$D57&lt;COLUMN(FN23)-1,'WP4'!$E57&gt;COLUMN(FN23)-3),"X","")</f>
        <v/>
      </c>
      <c r="FO23" t="str">
        <f ca="1">IF(AND('WP4'!$D57&lt;COLUMN(FO23)-1,'WP4'!$E57&gt;COLUMN(FO23)-3),"X","")</f>
        <v/>
      </c>
      <c r="FP23" t="str">
        <f ca="1">IF(AND('WP4'!$D57&lt;COLUMN(FP23)-1,'WP4'!$E57&gt;COLUMN(FP23)-3),"X","")</f>
        <v/>
      </c>
      <c r="FQ23" t="str">
        <f ca="1">IF(AND('WP4'!$D57&lt;COLUMN(FQ23)-1,'WP4'!$E57&gt;COLUMN(FQ23)-3),"X","")</f>
        <v/>
      </c>
      <c r="FR23" t="str">
        <f ca="1">IF(AND('WP4'!$D57&lt;COLUMN(FR23)-1,'WP4'!$E57&gt;COLUMN(FR23)-3),"X","")</f>
        <v/>
      </c>
      <c r="FS23" t="str">
        <f ca="1">IF(AND('WP4'!$D57&lt;COLUMN(FS23)-1,'WP4'!$E57&gt;COLUMN(FS23)-3),"X","")</f>
        <v/>
      </c>
      <c r="FT23" t="str">
        <f ca="1">IF(AND('WP4'!$D57&lt;COLUMN(FT23)-1,'WP4'!$E57&gt;COLUMN(FT23)-3),"X","")</f>
        <v/>
      </c>
      <c r="FU23" t="str">
        <f ca="1">IF(AND('WP4'!$D57&lt;COLUMN(FU23)-1,'WP4'!$E57&gt;COLUMN(FU23)-3),"X","")</f>
        <v/>
      </c>
      <c r="FV23" t="str">
        <f ca="1">IF(AND('WP4'!$D57&lt;COLUMN(FV23)-1,'WP4'!$E57&gt;COLUMN(FV23)-3),"X","")</f>
        <v/>
      </c>
      <c r="FW23" t="str">
        <f ca="1">IF(AND('WP4'!$D57&lt;COLUMN(FW23)-1,'WP4'!$E57&gt;COLUMN(FW23)-3),"X","")</f>
        <v/>
      </c>
      <c r="FX23" t="str">
        <f ca="1">IF(AND('WP4'!$D57&lt;COLUMN(FX23)-1,'WP4'!$E57&gt;COLUMN(FX23)-3),"X","")</f>
        <v/>
      </c>
      <c r="FY23" t="str">
        <f ca="1">IF(AND('WP4'!$D57&lt;COLUMN(FY23)-1,'WP4'!$E57&gt;COLUMN(FY23)-3),"X","")</f>
        <v/>
      </c>
      <c r="FZ23" t="str">
        <f ca="1">IF(AND('WP4'!$D57&lt;COLUMN(FZ23)-1,'WP4'!$E57&gt;COLUMN(FZ23)-3),"X","")</f>
        <v/>
      </c>
      <c r="GA23" t="str">
        <f ca="1">IF(AND('WP4'!$D57&lt;COLUMN(GA23)-1,'WP4'!$E57&gt;COLUMN(GA23)-3),"X","")</f>
        <v/>
      </c>
      <c r="GB23" t="str">
        <f ca="1">IF(AND('WP4'!$D57&lt;COLUMN(GB23)-1,'WP4'!$E57&gt;COLUMN(GB23)-3),"X","")</f>
        <v/>
      </c>
      <c r="GC23" t="str">
        <f ca="1">IF(AND('WP4'!$D57&lt;COLUMN(GC23)-1,'WP4'!$E57&gt;COLUMN(GC23)-3),"X","")</f>
        <v/>
      </c>
      <c r="GD23" t="str">
        <f ca="1">IF(AND('WP4'!$D57&lt;COLUMN(GD23)-1,'WP4'!$E57&gt;COLUMN(GD23)-3),"X","")</f>
        <v/>
      </c>
      <c r="GE23" t="str">
        <f ca="1">IF(AND('WP4'!$D57&lt;COLUMN(GE23)-1,'WP4'!$E57&gt;COLUMN(GE23)-3),"X","")</f>
        <v/>
      </c>
      <c r="GF23" t="str">
        <f ca="1">IF(AND('WP4'!$D57&lt;COLUMN(GF23)-1,'WP4'!$E57&gt;COLUMN(GF23)-3),"X","")</f>
        <v/>
      </c>
      <c r="GG23" t="str">
        <f ca="1">IF(AND('WP4'!$D57&lt;COLUMN(GG23)-1,'WP4'!$E57&gt;COLUMN(GG23)-3),"X","")</f>
        <v/>
      </c>
      <c r="GH23" t="str">
        <f ca="1">IF(AND('WP4'!$D57&lt;COLUMN(GH23)-1,'WP4'!$E57&gt;COLUMN(GH23)-3),"X","")</f>
        <v/>
      </c>
      <c r="GI23" t="str">
        <f ca="1">IF(AND('WP4'!$D57&lt;COLUMN(GI23)-1,'WP4'!$E57&gt;COLUMN(GI23)-3),"X","")</f>
        <v/>
      </c>
      <c r="GJ23" t="str">
        <f ca="1">IF(AND('WP4'!$D57&lt;COLUMN(GJ23)-1,'WP4'!$E57&gt;COLUMN(GJ23)-3),"X","")</f>
        <v/>
      </c>
      <c r="GK23" t="str">
        <f ca="1">IF(AND('WP4'!$D57&lt;COLUMN(GK23)-1,'WP4'!$E57&gt;COLUMN(GK23)-3),"X","")</f>
        <v/>
      </c>
      <c r="GL23" t="str">
        <f ca="1">IF(AND('WP4'!$D57&lt;COLUMN(GL23)-1,'WP4'!$E57&gt;COLUMN(GL23)-3),"X","")</f>
        <v/>
      </c>
      <c r="GM23" t="str">
        <f ca="1">IF(AND('WP4'!$D57&lt;COLUMN(GM23)-1,'WP4'!$E57&gt;COLUMN(GM23)-3),"X","")</f>
        <v/>
      </c>
      <c r="GN23" t="str">
        <f ca="1">IF(AND('WP4'!$D57&lt;COLUMN(GN23)-1,'WP4'!$E57&gt;COLUMN(GN23)-3),"X","")</f>
        <v/>
      </c>
      <c r="GO23" t="str">
        <f ca="1">IF(AND('WP4'!$D57&lt;COLUMN(GO23)-1,'WP4'!$E57&gt;COLUMN(GO23)-3),"X","")</f>
        <v/>
      </c>
      <c r="GP23" t="str">
        <f ca="1">IF(AND('WP4'!$D57&lt;COLUMN(GP23)-1,'WP4'!$E57&gt;COLUMN(GP23)-3),"X","")</f>
        <v/>
      </c>
      <c r="GQ23" t="str">
        <f ca="1">IF(AND('WP4'!$D57&lt;COLUMN(GQ23)-1,'WP4'!$E57&gt;COLUMN(GQ23)-3),"X","")</f>
        <v/>
      </c>
      <c r="GR23" t="str">
        <f ca="1">IF(AND('WP4'!$D57&lt;COLUMN(GR23)-1,'WP4'!$E57&gt;COLUMN(GR23)-3),"X","")</f>
        <v/>
      </c>
      <c r="GS23" t="str">
        <f ca="1">IF(AND('WP4'!$D57&lt;COLUMN(GS23)-1,'WP4'!$E57&gt;COLUMN(GS23)-3),"X","")</f>
        <v/>
      </c>
      <c r="GT23" t="str">
        <f ca="1">IF(AND('WP4'!$D57&lt;COLUMN(GT23)-1,'WP4'!$E57&gt;COLUMN(GT23)-3),"X","")</f>
        <v/>
      </c>
      <c r="GU23" t="str">
        <f ca="1">IF(AND('WP4'!$D57&lt;COLUMN(GU23)-1,'WP4'!$E57&gt;COLUMN(GU23)-3),"X","")</f>
        <v/>
      </c>
      <c r="GV23" t="str">
        <f ca="1">IF(AND('WP4'!$D57&lt;COLUMN(GV23)-1,'WP4'!$E57&gt;COLUMN(GV23)-3),"X","")</f>
        <v/>
      </c>
      <c r="GW23" t="str">
        <f ca="1">IF(AND('WP4'!$D57&lt;COLUMN(GW23)-1,'WP4'!$E57&gt;COLUMN(GW23)-3),"X","")</f>
        <v/>
      </c>
      <c r="GX23" t="str">
        <f ca="1">IF(AND('WP4'!$D57&lt;COLUMN(GX23)-1,'WP4'!$E57&gt;COLUMN(GX23)-3),"X","")</f>
        <v/>
      </c>
      <c r="GY23" t="str">
        <f ca="1">IF(AND('WP4'!$D57&lt;COLUMN(GY23)-1,'WP4'!$E57&gt;COLUMN(GY23)-3),"X","")</f>
        <v/>
      </c>
      <c r="GZ23" t="str">
        <f ca="1">IF(AND('WP4'!$D57&lt;COLUMN(GZ23)-1,'WP4'!$E57&gt;COLUMN(GZ23)-3),"X","")</f>
        <v/>
      </c>
      <c r="HA23" t="str">
        <f ca="1">IF(AND('WP4'!$D57&lt;COLUMN(HA23)-1,'WP4'!$E57&gt;COLUMN(HA23)-3),"X","")</f>
        <v/>
      </c>
      <c r="HB23" t="str">
        <f ca="1">IF(AND('WP4'!$D57&lt;COLUMN(HB23)-1,'WP4'!$E57&gt;COLUMN(HB23)-3),"X","")</f>
        <v/>
      </c>
      <c r="HC23" t="str">
        <f ca="1">IF(AND('WP4'!$D57&lt;COLUMN(HC23)-1,'WP4'!$E57&gt;COLUMN(HC23)-3),"X","")</f>
        <v/>
      </c>
      <c r="HD23" t="str">
        <f ca="1">IF(AND('WP4'!$D57&lt;COLUMN(HD23)-1,'WP4'!$E57&gt;COLUMN(HD23)-3),"X","")</f>
        <v/>
      </c>
      <c r="HE23" t="str">
        <f ca="1">IF(AND('WP4'!$D57&lt;COLUMN(HE23)-1,'WP4'!$E57&gt;COLUMN(HE23)-3),"X","")</f>
        <v/>
      </c>
      <c r="HF23" t="str">
        <f ca="1">IF(AND('WP4'!$D57&lt;COLUMN(HF23)-1,'WP4'!$E57&gt;COLUMN(HF23)-3),"X","")</f>
        <v/>
      </c>
      <c r="HG23" t="str">
        <f ca="1">IF(AND('WP4'!$D57&lt;COLUMN(HG23)-1,'WP4'!$E57&gt;COLUMN(HG23)-3),"X","")</f>
        <v/>
      </c>
      <c r="HH23" t="str">
        <f ca="1">IF(AND('WP4'!$D57&lt;COLUMN(HH23)-1,'WP4'!$E57&gt;COLUMN(HH23)-3),"X","")</f>
        <v/>
      </c>
      <c r="HI23" t="str">
        <f ca="1">IF(AND('WP4'!$D57&lt;COLUMN(HI23)-1,'WP4'!$E57&gt;COLUMN(HI23)-3),"X","")</f>
        <v/>
      </c>
      <c r="HJ23" t="str">
        <f ca="1">IF(AND('WP4'!$D57&lt;COLUMN(HJ23)-1,'WP4'!$E57&gt;COLUMN(HJ23)-3),"X","")</f>
        <v/>
      </c>
      <c r="HK23" t="str">
        <f ca="1">IF(AND('WP4'!$D57&lt;COLUMN(HK23)-1,'WP4'!$E57&gt;COLUMN(HK23)-3),"X","")</f>
        <v/>
      </c>
      <c r="HL23" t="str">
        <f ca="1">IF(AND('WP4'!$D57&lt;COLUMN(HL23)-1,'WP4'!$E57&gt;COLUMN(HL23)-3),"X","")</f>
        <v/>
      </c>
      <c r="HM23" t="str">
        <f ca="1">IF(AND('WP4'!$D57&lt;COLUMN(HM23)-1,'WP4'!$E57&gt;COLUMN(HM23)-3),"X","")</f>
        <v/>
      </c>
      <c r="HN23" t="str">
        <f ca="1">IF(AND('WP4'!$D57&lt;COLUMN(HN23)-1,'WP4'!$E57&gt;COLUMN(HN23)-3),"X","")</f>
        <v/>
      </c>
      <c r="HO23" t="str">
        <f ca="1">IF(AND('WP4'!$D57&lt;COLUMN(HO23)-1,'WP4'!$E57&gt;COLUMN(HO23)-3),"X","")</f>
        <v/>
      </c>
      <c r="HP23" t="str">
        <f ca="1">IF(AND('WP4'!$D57&lt;COLUMN(HP23)-1,'WP4'!$E57&gt;COLUMN(HP23)-3),"X","")</f>
        <v/>
      </c>
      <c r="HQ23" t="str">
        <f ca="1">IF(AND('WP4'!$D57&lt;COLUMN(HQ23)-1,'WP4'!$E57&gt;COLUMN(HQ23)-3),"X","")</f>
        <v/>
      </c>
      <c r="HR23" t="s">
        <v>416</v>
      </c>
      <c r="HS23" t="str">
        <f ca="1">IF(AND('WP4'!$D57&lt;COLUMN(HS23)-1,'WP4'!$E57&gt;COLUMN(HS23)-3),"X","")</f>
        <v/>
      </c>
      <c r="HT23" t="str">
        <f ca="1">IF(AND('WP4'!$D57&lt;COLUMN(HT23)-1,'WP4'!$E57&gt;COLUMN(HT23)-3),"X","")</f>
        <v/>
      </c>
      <c r="HU23" t="str">
        <f ca="1">IF(AND('WP4'!$D57&lt;COLUMN(HU23)-1,'WP4'!$E57&gt;COLUMN(HU23)-3),"X","")</f>
        <v/>
      </c>
      <c r="HV23" t="str">
        <f ca="1">IF(AND('WP4'!$D57&lt;COLUMN(HV23)-1,'WP4'!$E57&gt;COLUMN(HV23)-3),"X","")</f>
        <v/>
      </c>
      <c r="HW23" t="str">
        <f ca="1">IF(AND('WP4'!$D57&lt;COLUMN(HW23)-1,'WP4'!$E57&gt;COLUMN(HW23)-3),"X","")</f>
        <v/>
      </c>
      <c r="HX23" t="str">
        <f ca="1">IF(AND('WP4'!$D57&lt;COLUMN(HX23)-1,'WP4'!$E57&gt;COLUMN(HX23)-3),"X","")</f>
        <v/>
      </c>
      <c r="HY23" t="str">
        <f ca="1">IF(AND('WP4'!$D57&lt;COLUMN(HY23)-1,'WP4'!$E57&gt;COLUMN(HY23)-3),"X","")</f>
        <v/>
      </c>
      <c r="HZ23" t="str">
        <f ca="1">IF(AND('WP4'!$D57&lt;COLUMN(HZ23)-1,'WP4'!$E57&gt;COLUMN(HZ23)-3),"X","")</f>
        <v/>
      </c>
      <c r="IA23" t="str">
        <f ca="1">IF(AND('WP4'!$D57&lt;COLUMN(IA23)-1,'WP4'!$E57&gt;COLUMN(IA23)-3),"X","")</f>
        <v/>
      </c>
      <c r="IB23" t="str">
        <f ca="1">IF(AND('WP4'!$D57&lt;COLUMN(IB23)-1,'WP4'!$E57&gt;COLUMN(IB23)-3),"X","")</f>
        <v/>
      </c>
      <c r="IC23" t="str">
        <f ca="1">IF(AND('WP4'!$D57&lt;COLUMN(IC23)-1,'WP4'!$E57&gt;COLUMN(IC23)-3),"X","")</f>
        <v/>
      </c>
      <c r="ID23" t="str">
        <f ca="1">IF(AND('WP4'!$D57&lt;COLUMN(ID23)-1,'WP4'!$E57&gt;COLUMN(ID23)-3),"X","")</f>
        <v/>
      </c>
      <c r="IE23" t="str">
        <f ca="1">IF(AND('WP4'!$D57&lt;COLUMN(IE23)-1,'WP4'!$E57&gt;COLUMN(IE23)-3),"X","")</f>
        <v/>
      </c>
      <c r="IF23" t="s">
        <v>416</v>
      </c>
      <c r="IG23" t="str">
        <f ca="1">IF(AND('WP4'!$D57&lt;COLUMN(IG23)-1,'WP4'!$E57&gt;COLUMN(IG23)-3),"X","")</f>
        <v/>
      </c>
      <c r="IH23" t="str">
        <f ca="1">IF(AND('WP4'!$D57&lt;COLUMN(IH23)-1,'WP4'!$E57&gt;COLUMN(IH23)-3),"X","")</f>
        <v/>
      </c>
      <c r="II23" t="str">
        <f ca="1">IF(AND('WP4'!$D57&lt;COLUMN(II23)-1,'WP4'!$E57&gt;COLUMN(II23)-3),"X","")</f>
        <v/>
      </c>
      <c r="IJ23" t="str">
        <f ca="1">IF(AND('WP4'!$D57&lt;COLUMN(IJ23)-1,'WP4'!$E57&gt;COLUMN(IJ23)-3),"X","")</f>
        <v/>
      </c>
      <c r="IK23" t="str">
        <f ca="1">IF(AND('WP4'!$D57&lt;COLUMN(IK23)-1,'WP4'!$E57&gt;COLUMN(IK23)-3),"X","")</f>
        <v/>
      </c>
      <c r="IL23" t="str">
        <f ca="1">IF(AND('WP4'!$D57&lt;COLUMN(IL23)-1,'WP4'!$E57&gt;COLUMN(IL23)-3),"X","")</f>
        <v/>
      </c>
      <c r="IM23" t="str">
        <f ca="1">IF(AND('WP4'!$D57&lt;COLUMN(IM23)-1,'WP4'!$E57&gt;COLUMN(IM23)-3),"X","")</f>
        <v/>
      </c>
      <c r="IN23" t="str">
        <f ca="1">IF(AND('WP4'!$D57&lt;COLUMN(IN23)-1,'WP4'!$E57&gt;COLUMN(IN23)-3),"X","")</f>
        <v/>
      </c>
      <c r="IO23" t="str">
        <f ca="1">IF(AND('WP4'!$D57&lt;COLUMN(IO23)-1,'WP4'!$E57&gt;COLUMN(IO23)-3),"X","")</f>
        <v/>
      </c>
      <c r="IP23" t="str">
        <f ca="1">IF(AND('WP4'!$D57&lt;COLUMN(IP23)-1,'WP4'!$E57&gt;COLUMN(IP23)-3),"X","")</f>
        <v/>
      </c>
      <c r="IQ23" t="str">
        <f ca="1">IF(AND('WP4'!$D57&lt;COLUMN(IQ23)-1,'WP4'!$E57&gt;COLUMN(IQ23)-3),"X","")</f>
        <v/>
      </c>
      <c r="IR23" t="str">
        <f ca="1">IF(AND('WP4'!$D57&lt;COLUMN(IR23)-1,'WP4'!$E57&gt;COLUMN(IR23)-3),"X","")</f>
        <v/>
      </c>
      <c r="IS23" t="str">
        <f ca="1">IF(AND('WP4'!$D57&lt;COLUMN(IS23)-1,'WP4'!$E57&gt;COLUMN(IS23)-3),"X","")</f>
        <v/>
      </c>
      <c r="IT23" t="str">
        <f ca="1">IF(AND('WP4'!$D57&lt;COLUMN(IT23)-1,'WP4'!$E57&gt;COLUMN(IT23)-3),"X","")</f>
        <v/>
      </c>
      <c r="IU23" t="str">
        <f ca="1">IF(AND('WP4'!$D57&lt;COLUMN(IU23)-1,'WP4'!$E57&gt;COLUMN(IU23)-3),"X","")</f>
        <v/>
      </c>
      <c r="IV23" t="str">
        <f ca="1">IF(AND('WP4'!$D57&lt;COLUMN(IV23)-1,'WP4'!$E57&gt;COLUMN(IV23)-3),"X","")</f>
        <v/>
      </c>
      <c r="IW23" t="str">
        <f ca="1">IF(AND('WP4'!$D57&lt;COLUMN(IW23)-1,'WP4'!$E57&gt;COLUMN(IW23)-3),"X","")</f>
        <v/>
      </c>
      <c r="IX23" t="str">
        <f ca="1">IF(AND('WP4'!$D57&lt;COLUMN(IX23)-1,'WP4'!$E57&gt;COLUMN(IX23)-3),"X","")</f>
        <v/>
      </c>
      <c r="IY23" t="str">
        <f ca="1">IF(AND('WP4'!$D57&lt;COLUMN(IY23)-1,'WP4'!$E57&gt;COLUMN(IY23)-3),"X","")</f>
        <v/>
      </c>
      <c r="IZ23" t="str">
        <f ca="1">IF(AND('WP4'!$D57&lt;COLUMN(IZ23)-1,'WP4'!$E57&gt;COLUMN(IZ23)-3),"X","")</f>
        <v/>
      </c>
      <c r="JA23" t="str">
        <f ca="1">IF(AND('WP4'!$D57&lt;COLUMN(JA23)-1,'WP4'!$E57&gt;COLUMN(JA23)-3),"X","")</f>
        <v/>
      </c>
      <c r="JB23" t="str">
        <f ca="1">IF(AND('WP4'!$D57&lt;COLUMN(JB23)-1,'WP4'!$E57&gt;COLUMN(JB23)-3),"X","")</f>
        <v/>
      </c>
      <c r="JC23" t="str">
        <f ca="1">IF(AND('WP4'!$D57&lt;COLUMN(JC23)-1,'WP4'!$E57&gt;COLUMN(JC23)-3),"X","")</f>
        <v/>
      </c>
      <c r="JD23" t="str">
        <f ca="1">IF(AND('WP4'!$D57&lt;COLUMN(JD23)-1,'WP4'!$E57&gt;COLUMN(JD23)-3),"X","")</f>
        <v/>
      </c>
      <c r="JE23" t="s">
        <v>416</v>
      </c>
      <c r="JF23" t="str">
        <f ca="1">IF(AND('WP4'!$D57&lt;COLUMN(JF23)-1,'WP4'!$E57&gt;COLUMN(JF23)-3),"X","")</f>
        <v/>
      </c>
      <c r="JG23" t="str">
        <f ca="1">IF(AND('WP4'!$D57&lt;COLUMN(JG23)-1,'WP4'!$E57&gt;COLUMN(JG23)-3),"X","")</f>
        <v/>
      </c>
      <c r="JH23" t="str">
        <f ca="1">IF(AND('WP4'!$D57&lt;COLUMN(JH23)-1,'WP4'!$E57&gt;COLUMN(JH23)-3),"X","")</f>
        <v/>
      </c>
      <c r="JI23" t="str">
        <f ca="1">IF(AND('WP4'!$D57&lt;COLUMN(JI23)-1,'WP4'!$E57&gt;COLUMN(JI23)-3),"X","")</f>
        <v/>
      </c>
      <c r="JJ23" t="str">
        <f ca="1">IF(AND('WP4'!$D57&lt;COLUMN(JJ23)-1,'WP4'!$E57&gt;COLUMN(JJ23)-3),"X","")</f>
        <v/>
      </c>
      <c r="JK23" t="str">
        <f ca="1">IF(AND('WP4'!$D57&lt;COLUMN(JK23)-1,'WP4'!$E57&gt;COLUMN(JK23)-3),"X","")</f>
        <v/>
      </c>
      <c r="JL23" t="str">
        <f ca="1">IF(AND('WP4'!$D57&lt;COLUMN(JL23)-1,'WP4'!$E57&gt;COLUMN(JL23)-3),"X","")</f>
        <v/>
      </c>
      <c r="JM23" t="str">
        <f ca="1">IF(AND('WP4'!$D57&lt;COLUMN(JM23)-1,'WP4'!$E57&gt;COLUMN(JM23)-3),"X","")</f>
        <v/>
      </c>
      <c r="JN23" t="str">
        <f ca="1">IF(AND('WP4'!$D57&lt;COLUMN(JN23)-1,'WP4'!$E57&gt;COLUMN(JN23)-3),"X","")</f>
        <v/>
      </c>
      <c r="JO23" t="str">
        <f ca="1">IF(AND('WP4'!$D57&lt;COLUMN(JO23)-1,'WP4'!$E57&gt;COLUMN(JO23)-3),"X","")</f>
        <v/>
      </c>
      <c r="JP23" t="str">
        <f ca="1">IF(AND('WP4'!$D57&lt;COLUMN(JP23)-1,'WP4'!$E57&gt;COLUMN(JP23)-3),"X","")</f>
        <v/>
      </c>
      <c r="JQ23" t="str">
        <f ca="1">IF(AND('WP4'!$D57&lt;COLUMN(JQ23)-1,'WP4'!$E57&gt;COLUMN(JQ23)-3),"X","")</f>
        <v/>
      </c>
      <c r="JR23" t="str">
        <f ca="1">IF(AND('WP4'!$D57&lt;COLUMN(JR23)-1,'WP4'!$E57&gt;COLUMN(JR23)-3),"X","")</f>
        <v/>
      </c>
      <c r="JS23" t="str">
        <f ca="1">IF(AND('WP4'!$D57&lt;COLUMN(JS23)-1,'WP4'!$E57&gt;COLUMN(JS23)-3),"X","")</f>
        <v/>
      </c>
      <c r="JT23" t="str">
        <f ca="1">IF(AND('WP4'!$D57&lt;COLUMN(JT23)-1,'WP4'!$E57&gt;COLUMN(JT23)-3),"X","")</f>
        <v/>
      </c>
      <c r="JU23" t="str">
        <f ca="1">IF(AND('WP4'!$D57&lt;COLUMN(JU23)-1,'WP4'!$E57&gt;COLUMN(JU23)-3),"X","")</f>
        <v/>
      </c>
    </row>
    <row r="24" spans="2:281">
      <c r="B24" s="44" t="str">
        <f>'WP4'!B58</f>
        <v>Task 4.2</v>
      </c>
      <c r="C24" s="45" t="str">
        <f ca="1">IF(AND('WP4'!$D58&lt;COLUMN(C24)-1,'WP4'!$E58&gt;COLUMN(C24)-3),"X","")</f>
        <v/>
      </c>
      <c r="D24" t="str">
        <f ca="1">IF(AND('WP4'!$D58&lt;COLUMN(D24)-1,'WP4'!$E58&gt;COLUMN(D24)-3),"X","")</f>
        <v/>
      </c>
      <c r="E24" t="str">
        <f ca="1">IF(AND('WP4'!$D58&lt;COLUMN(E24)-1,'WP4'!$E58&gt;COLUMN(E24)-3),"X","")</f>
        <v/>
      </c>
      <c r="F24" t="str">
        <f ca="1">IF(AND('WP4'!$D58&lt;COLUMN(F24)-1,'WP4'!$E58&gt;COLUMN(F24)-3),"X","")</f>
        <v/>
      </c>
      <c r="G24" t="str">
        <f ca="1">IF(AND('WP4'!$D58&lt;COLUMN(G24)-1,'WP4'!$E58&gt;COLUMN(G24)-3),"X","")</f>
        <v>X</v>
      </c>
      <c r="H24" t="str">
        <f ca="1">IF(AND('WP4'!$D58&lt;COLUMN(H24)-1,'WP4'!$E58&gt;COLUMN(H24)-3),"X","")</f>
        <v>X</v>
      </c>
      <c r="I24" t="str">
        <f ca="1">IF(AND('WP4'!$D58&lt;COLUMN(I24)-1,'WP4'!$E58&gt;COLUMN(I24)-3),"X","")</f>
        <v>X</v>
      </c>
      <c r="J24" t="str">
        <f ca="1">IF(AND('WP4'!$D58&lt;COLUMN(J24)-1,'WP4'!$E58&gt;COLUMN(J24)-3),"X","")</f>
        <v>X</v>
      </c>
      <c r="K24" t="str">
        <f ca="1">IF(AND('WP4'!$D58&lt;COLUMN(K24)-1,'WP4'!$E58&gt;COLUMN(K24)-3),"X","")</f>
        <v>X</v>
      </c>
      <c r="L24" t="str">
        <f ca="1">IF(AND('WP4'!$D58&lt;COLUMN(L24)-1,'WP4'!$E58&gt;COLUMN(L24)-3),"X","")</f>
        <v/>
      </c>
      <c r="M24" t="str">
        <f ca="1">IF(AND('WP4'!$D58&lt;COLUMN(M24)-1,'WP4'!$E58&gt;COLUMN(M24)-3),"X","")</f>
        <v/>
      </c>
      <c r="N24" t="s">
        <v>467</v>
      </c>
      <c r="O24" t="s">
        <v>416</v>
      </c>
      <c r="P24" t="str">
        <f ca="1">IF(AND('WP4'!$D58&lt;COLUMN(P24)-1,'WP4'!$E58&gt;COLUMN(P24)-3),"X","")</f>
        <v/>
      </c>
      <c r="Q24" t="s">
        <v>416</v>
      </c>
      <c r="R24" t="str">
        <f ca="1">IF(AND('WP4'!$D58&lt;COLUMN(R24)-1,'WP4'!$E58&gt;COLUMN(R24)-3),"X","")</f>
        <v/>
      </c>
      <c r="S24" t="str">
        <f ca="1">IF(AND('WP4'!$D58&lt;COLUMN(S24)-1,'WP4'!$E58&gt;COLUMN(S24)-3),"X","")</f>
        <v/>
      </c>
      <c r="T24" t="str">
        <f ca="1">IF(AND('WP4'!$D58&lt;COLUMN(T24)-1,'WP4'!$E58&gt;COLUMN(T24)-3),"X","")</f>
        <v/>
      </c>
      <c r="U24" t="s">
        <v>416</v>
      </c>
      <c r="V24" t="str">
        <f ca="1">IF(AND('WP4'!$D58&lt;COLUMN(V24)-1,'WP4'!$E58&gt;COLUMN(V24)-3),"X","")</f>
        <v/>
      </c>
      <c r="W24" t="s">
        <v>416</v>
      </c>
      <c r="X24" t="str">
        <f ca="1">IF(AND('WP4'!$D58&lt;COLUMN(X24)-1,'WP4'!$E58&gt;COLUMN(X24)-3),"X","")</f>
        <v/>
      </c>
      <c r="Y24" t="str">
        <f ca="1">IF(AND('WP4'!$D58&lt;COLUMN(Y24)-1,'WP4'!$E58&gt;COLUMN(Y24)-3),"X","")</f>
        <v/>
      </c>
      <c r="Z24" t="str">
        <f ca="1">IF(AND('WP4'!$D58&lt;COLUMN(Z24)-1,'WP4'!$E58&gt;COLUMN(Z24)-3),"X","")</f>
        <v/>
      </c>
      <c r="AA24" t="s">
        <v>416</v>
      </c>
      <c r="AB24" t="str">
        <f ca="1">IF(AND('WP4'!$D58&lt;COLUMN(AB24)-1,'WP4'!$E58&gt;COLUMN(AB24)-3),"X","")</f>
        <v/>
      </c>
      <c r="AC24" t="str">
        <f ca="1">IF(AND('WP4'!$D58&lt;COLUMN(AC24)-1,'WP4'!$E58&gt;COLUMN(AC24)-3),"X","")</f>
        <v/>
      </c>
      <c r="AD24" t="str">
        <f ca="1">IF(AND('WP4'!$D58&lt;COLUMN(AD24)-1,'WP4'!$E58&gt;COLUMN(AD24)-3),"X","")</f>
        <v/>
      </c>
      <c r="AE24" t="str">
        <f ca="1">IF(AND('WP4'!$D58&lt;COLUMN(AE24)-1,'WP4'!$E58&gt;COLUMN(AE24)-3),"X","")</f>
        <v/>
      </c>
      <c r="AF24" t="str">
        <f ca="1">IF(AND('WP4'!$D58&lt;COLUMN(AF24)-1,'WP4'!$E58&gt;COLUMN(AF24)-3),"X","")</f>
        <v/>
      </c>
      <c r="AG24" t="str">
        <f ca="1">IF(AND('WP4'!$D58&lt;COLUMN(AG24)-1,'WP4'!$E58&gt;COLUMN(AG24)-3),"X","")</f>
        <v/>
      </c>
      <c r="AH24" t="str">
        <f ca="1">IF(AND('WP4'!$D58&lt;COLUMN(AH24)-1,'WP4'!$E58&gt;COLUMN(AH24)-3),"X","")</f>
        <v/>
      </c>
      <c r="AI24" t="s">
        <v>416</v>
      </c>
      <c r="AJ24" t="str">
        <f ca="1">IF(AND('WP4'!$D58&lt;COLUMN(AJ24)-1,'WP4'!$E58&gt;COLUMN(AJ24)-3),"X","")</f>
        <v/>
      </c>
      <c r="AK24" t="str">
        <f ca="1">IF(AND('WP4'!$D58&lt;COLUMN(AK24)-1,'WP4'!$E58&gt;COLUMN(AK24)-3),"X","")</f>
        <v/>
      </c>
      <c r="AL24" s="53" t="str">
        <f ca="1">IF(AND('WP4'!$D58&lt;COLUMN(AL24)-1,'WP4'!$E58&gt;COLUMN(AL24)-3),"X","")</f>
        <v/>
      </c>
    </row>
    <row r="25" spans="2:281">
      <c r="B25" s="44" t="str">
        <f>'WP4'!B59</f>
        <v>Task 4.3</v>
      </c>
      <c r="C25" s="45" t="str">
        <f ca="1">IF(AND('WP4'!$D59&lt;COLUMN(C25)-1,'WP4'!$E59&gt;COLUMN(C25)-3),"X","")</f>
        <v>X</v>
      </c>
      <c r="D25" t="str">
        <f ca="1">IF(AND('WP4'!$D59&lt;COLUMN(D25)-1,'WP4'!$E59&gt;COLUMN(D25)-3),"X","")</f>
        <v>X</v>
      </c>
      <c r="E25" t="s">
        <v>416</v>
      </c>
      <c r="F25" t="str">
        <f ca="1">IF(AND('WP4'!$D59&lt;COLUMN(F25)-1,'WP4'!$E59&gt;COLUMN(F25)-3),"X","")</f>
        <v>X</v>
      </c>
      <c r="G25" t="str">
        <f ca="1">IF(AND('WP4'!$D59&lt;COLUMN(G25)-1,'WP4'!$E59&gt;COLUMN(G25)-3),"X","")</f>
        <v>X</v>
      </c>
      <c r="H25" t="s">
        <v>416</v>
      </c>
      <c r="I25" t="str">
        <f ca="1">IF(AND('WP4'!$D59&lt;COLUMN(I25)-1,'WP4'!$E59&gt;COLUMN(I25)-3),"X","")</f>
        <v>X</v>
      </c>
      <c r="J25" t="str">
        <f ca="1">IF(AND('WP4'!$D59&lt;COLUMN(J25)-1,'WP4'!$E59&gt;COLUMN(J25)-3),"X","")</f>
        <v>X</v>
      </c>
      <c r="K25" t="str">
        <f ca="1">IF(AND('WP4'!$D59&lt;COLUMN(K25)-1,'WP4'!$E59&gt;COLUMN(K25)-3),"X","")</f>
        <v>X</v>
      </c>
      <c r="L25" t="str">
        <f ca="1">IF(AND('WP4'!$D59&lt;COLUMN(L25)-1,'WP4'!$E59&gt;COLUMN(L25)-3),"X","")</f>
        <v>X</v>
      </c>
      <c r="M25" t="str">
        <f ca="1">IF(AND('WP4'!$D59&lt;COLUMN(M25)-1,'WP4'!$E59&gt;COLUMN(M25)-3),"X","")</f>
        <v>X</v>
      </c>
      <c r="N25" t="str">
        <f ca="1">IF(AND('WP4'!$D59&lt;COLUMN(N25)-1,'WP4'!$E59&gt;COLUMN(N25)-3),"X","")</f>
        <v>X</v>
      </c>
      <c r="O25" t="str">
        <f ca="1">IF(AND('WP4'!$D59&lt;COLUMN(O25)-1,'WP4'!$E59&gt;COLUMN(O25)-3),"X","")</f>
        <v>X</v>
      </c>
      <c r="P25" t="s">
        <v>416</v>
      </c>
      <c r="Q25" t="str">
        <f ca="1">IF(AND('WP4'!$D59&lt;COLUMN(Q25)-1,'WP4'!$E59&gt;COLUMN(Q25)-3),"X","")</f>
        <v>X</v>
      </c>
      <c r="R25" t="str">
        <f ca="1">IF(AND('WP4'!$D59&lt;COLUMN(R25)-1,'WP4'!$E59&gt;COLUMN(R25)-3),"X","")</f>
        <v>X</v>
      </c>
      <c r="S25" t="str">
        <f ca="1">IF(AND('WP4'!$D59&lt;COLUMN(S25)-1,'WP4'!$E59&gt;COLUMN(S25)-3),"X","")</f>
        <v>X</v>
      </c>
      <c r="T25" t="str">
        <f ca="1">IF(AND('WP4'!$D59&lt;COLUMN(T25)-1,'WP4'!$E59&gt;COLUMN(T25)-3),"X","")</f>
        <v>X</v>
      </c>
      <c r="U25" t="str">
        <f ca="1">IF(AND('WP4'!$D59&lt;COLUMN(U25)-1,'WP4'!$E59&gt;COLUMN(U25)-3),"X","")</f>
        <v>X</v>
      </c>
      <c r="V25" t="str">
        <f ca="1">IF(AND('WP4'!$D59&lt;COLUMN(V25)-1,'WP4'!$E59&gt;COLUMN(V25)-3),"X","")</f>
        <v>X</v>
      </c>
      <c r="W25" t="str">
        <f ca="1">IF(AND('WP4'!$D59&lt;COLUMN(W25)-1,'WP4'!$E59&gt;COLUMN(W25)-3),"X","")</f>
        <v>X</v>
      </c>
      <c r="X25" t="str">
        <f ca="1">IF(AND('WP4'!$D59&lt;COLUMN(X25)-1,'WP4'!$E59&gt;COLUMN(X25)-3),"X","")</f>
        <v>X</v>
      </c>
      <c r="Y25" t="str">
        <f ca="1">IF(AND('WP4'!$D59&lt;COLUMN(Y25)-1,'WP4'!$E59&gt;COLUMN(Y25)-3),"X","")</f>
        <v>X</v>
      </c>
      <c r="Z25" t="str">
        <f ca="1">IF(AND('WP4'!$D59&lt;COLUMN(Z25)-1,'WP4'!$E59&gt;COLUMN(Z25)-3),"X","")</f>
        <v>X</v>
      </c>
      <c r="AA25" t="str">
        <f ca="1">IF(AND('WP4'!$D59&lt;COLUMN(AA25)-1,'WP4'!$E59&gt;COLUMN(AA25)-3),"X","")</f>
        <v>X</v>
      </c>
      <c r="AB25" t="str">
        <f ca="1">IF(AND('WP4'!$D59&lt;COLUMN(AB25)-1,'WP4'!$E59&gt;COLUMN(AB25)-3),"X","")</f>
        <v>X</v>
      </c>
      <c r="AC25" t="str">
        <f ca="1">IF(AND('WP4'!$D59&lt;COLUMN(AC25)-1,'WP4'!$E59&gt;COLUMN(AC25)-3),"X","")</f>
        <v>X</v>
      </c>
      <c r="AD25" t="str">
        <f ca="1">IF(AND('WP4'!$D59&lt;COLUMN(AD25)-1,'WP4'!$E59&gt;COLUMN(AD25)-3),"X","")</f>
        <v>X</v>
      </c>
      <c r="AE25" t="s">
        <v>416</v>
      </c>
      <c r="AF25" t="str">
        <f ca="1">IF(AND('WP4'!$D59&lt;COLUMN(AF25)-1,'WP4'!$E59&gt;COLUMN(AF25)-3),"X","")</f>
        <v/>
      </c>
      <c r="AG25" t="str">
        <f ca="1">IF(AND('WP4'!$D59&lt;COLUMN(AG25)-1,'WP4'!$E59&gt;COLUMN(AG25)-3),"X","")</f>
        <v/>
      </c>
      <c r="AH25" t="str">
        <f ca="1">IF(AND('WP4'!$D59&lt;COLUMN(AH25)-1,'WP4'!$E59&gt;COLUMN(AH25)-3),"X","")</f>
        <v/>
      </c>
      <c r="AI25" t="str">
        <f ca="1">IF(AND('WP4'!$D59&lt;COLUMN(AI25)-1,'WP4'!$E59&gt;COLUMN(AI25)-3),"X","")</f>
        <v/>
      </c>
      <c r="AJ25" t="str">
        <f ca="1">IF(AND('WP4'!$D59&lt;COLUMN(AJ25)-1,'WP4'!$E59&gt;COLUMN(AJ25)-3),"X","")</f>
        <v/>
      </c>
      <c r="AK25" t="str">
        <f ca="1">IF(AND('WP4'!$D59&lt;COLUMN(AK25)-1,'WP4'!$E59&gt;COLUMN(AK25)-3),"X","")</f>
        <v/>
      </c>
      <c r="AL25" s="53" t="str">
        <f ca="1">IF(AND('WP4'!$D59&lt;COLUMN(AL25)-1,'WP4'!$E59&gt;COLUMN(AL25)-3),"X","")</f>
        <v/>
      </c>
    </row>
    <row r="26" spans="2:281">
      <c r="B26" s="44" t="str">
        <f>'WP4'!B60</f>
        <v>Task 4.4</v>
      </c>
      <c r="C26" s="45"/>
      <c r="AL26" s="53"/>
    </row>
    <row r="27" spans="2:281">
      <c r="B27" s="44" t="str">
        <f>'WP4'!B61</f>
        <v>Totals WP per Task</v>
      </c>
      <c r="C27" s="45"/>
      <c r="AL27" s="53"/>
    </row>
    <row r="28" spans="2:281">
      <c r="B28" s="46" t="s">
        <v>471</v>
      </c>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54"/>
    </row>
    <row r="29" spans="2:281">
      <c r="B29" s="44" t="str">
        <f>'WP5'!B46</f>
        <v>Task 5.1</v>
      </c>
      <c r="C29" s="45" t="str">
        <f ca="1">IF(AND('WP5'!$D46&lt;COLUMN(C29)-1,'WP5'!$E46&gt;COLUMN(C29)-3),"X","")</f>
        <v/>
      </c>
      <c r="D29" t="s">
        <v>416</v>
      </c>
      <c r="E29" t="str">
        <f ca="1">IF(AND('WP5'!$D46&lt;COLUMN(E29)-1,'WP5'!$E46&gt;COLUMN(E29)-3),"X","")</f>
        <v/>
      </c>
      <c r="F29" t="str">
        <f ca="1">IF(AND('WP5'!$D46&lt;COLUMN(F29)-1,'WP5'!$E46&gt;COLUMN(F29)-3),"X","")</f>
        <v>X</v>
      </c>
      <c r="G29" t="str">
        <f ca="1">IF(AND('WP5'!$D46&lt;COLUMN(G29)-1,'WP5'!$E46&gt;COLUMN(G29)-3),"X","")</f>
        <v>X</v>
      </c>
      <c r="H29" t="str">
        <f ca="1">IF(AND('WP5'!$D46&lt;COLUMN(H29)-1,'WP5'!$E46&gt;COLUMN(H29)-3),"X","")</f>
        <v>X</v>
      </c>
      <c r="I29" t="str">
        <f ca="1">IF(AND('WP5'!$D46&lt;COLUMN(I29)-1,'WP5'!$E46&gt;COLUMN(I29)-3),"X","")</f>
        <v>X</v>
      </c>
      <c r="J29" t="str">
        <f ca="1">IF(AND('WP5'!$D46&lt;COLUMN(J29)-1,'WP5'!$E46&gt;COLUMN(J29)-3),"X","")</f>
        <v>X</v>
      </c>
      <c r="K29" t="str">
        <f ca="1">IF(AND('WP5'!$D46&lt;COLUMN(K29)-1,'WP5'!$E46&gt;COLUMN(K29)-3),"X","")</f>
        <v>X</v>
      </c>
      <c r="L29" t="str">
        <f ca="1">IF(AND('WP5'!$D46&lt;COLUMN(L29)-1,'WP5'!$E46&gt;COLUMN(L29)-3),"X","")</f>
        <v>X</v>
      </c>
      <c r="M29" t="s">
        <v>467</v>
      </c>
      <c r="N29" t="str">
        <f ca="1">IF(AND('WP5'!$D46&lt;COLUMN(N29)-1,'WP5'!$E46&gt;COLUMN(N29)-3),"X","")</f>
        <v>X</v>
      </c>
      <c r="O29" t="str">
        <f ca="1">IF(AND('WP5'!$D46&lt;COLUMN(O29)-1,'WP5'!$E46&gt;COLUMN(O29)-3),"X","")</f>
        <v>X</v>
      </c>
      <c r="P29" t="str">
        <f ca="1">IF(AND('WP5'!$D46&lt;COLUMN(P29)-1,'WP5'!$E46&gt;COLUMN(P29)-3),"X","")</f>
        <v>X</v>
      </c>
      <c r="Q29" t="str">
        <f ca="1">IF(AND('WP5'!$D46&lt;COLUMN(Q29)-1,'WP5'!$E46&gt;COLUMN(Q29)-3),"X","")</f>
        <v>X</v>
      </c>
      <c r="R29" t="str">
        <f ca="1">IF(AND('WP5'!$D46&lt;COLUMN(R29)-1,'WP5'!$E46&gt;COLUMN(R29)-3),"X","")</f>
        <v>X</v>
      </c>
      <c r="S29" t="str">
        <f ca="1">IF(AND('WP5'!$D46&lt;COLUMN(S29)-1,'WP5'!$E46&gt;COLUMN(S29)-3),"X","")</f>
        <v>X</v>
      </c>
      <c r="T29" t="str">
        <f ca="1">IF(AND('WP5'!$D46&lt;COLUMN(T29)-1,'WP5'!$E46&gt;COLUMN(T29)-3),"X","")</f>
        <v>X</v>
      </c>
      <c r="U29" t="str">
        <f ca="1">IF(AND('WP5'!$D46&lt;COLUMN(U29)-1,'WP5'!$E46&gt;COLUMN(U29)-3),"X","")</f>
        <v>X</v>
      </c>
      <c r="V29" t="str">
        <f ca="1">IF(AND('WP5'!$D46&lt;COLUMN(V29)-1,'WP5'!$E46&gt;COLUMN(V29)-3),"X","")</f>
        <v>X</v>
      </c>
      <c r="W29" t="str">
        <f ca="1">IF(AND('WP5'!$D46&lt;COLUMN(W29)-1,'WP5'!$E46&gt;COLUMN(W29)-3),"X","")</f>
        <v>X</v>
      </c>
      <c r="X29" t="s">
        <v>467</v>
      </c>
      <c r="Y29" t="str">
        <f ca="1">IF(AND('WP5'!$D46&lt;COLUMN(Y29)-1,'WP5'!$E46&gt;COLUMN(Y29)-3),"X","")</f>
        <v>X</v>
      </c>
      <c r="Z29" t="str">
        <f ca="1">IF(AND('WP5'!$D46&lt;COLUMN(Z29)-1,'WP5'!$E46&gt;COLUMN(Z29)-3),"X","")</f>
        <v>X</v>
      </c>
      <c r="AA29" t="str">
        <f ca="1">IF(AND('WP5'!$D46&lt;COLUMN(AA29)-1,'WP5'!$E46&gt;COLUMN(AA29)-3),"X","")</f>
        <v>X</v>
      </c>
      <c r="AB29" t="str">
        <f ca="1">IF(AND('WP5'!$D46&lt;COLUMN(AB29)-1,'WP5'!$E46&gt;COLUMN(AB29)-3),"X","")</f>
        <v>X</v>
      </c>
      <c r="AC29" t="str">
        <f ca="1">IF(AND('WP5'!$D46&lt;COLUMN(AC29)-1,'WP5'!$E46&gt;COLUMN(AC29)-3),"X","")</f>
        <v>X</v>
      </c>
      <c r="AD29" t="str">
        <f ca="1">IF(AND('WP5'!$D46&lt;COLUMN(AD29)-1,'WP5'!$E46&gt;COLUMN(AD29)-3),"X","")</f>
        <v>X</v>
      </c>
      <c r="AE29" t="str">
        <f ca="1">IF(AND('WP5'!$D46&lt;COLUMN(AE29)-1,'WP5'!$E46&gt;COLUMN(AE29)-3),"X","")</f>
        <v>X</v>
      </c>
      <c r="AF29" t="str">
        <f ca="1">IF(AND('WP5'!$D46&lt;COLUMN(AF29)-1,'WP5'!$E46&gt;COLUMN(AF29)-3),"X","")</f>
        <v>X</v>
      </c>
      <c r="AG29" t="str">
        <f ca="1">IF(AND('WP5'!$D46&lt;COLUMN(AG29)-1,'WP5'!$E46&gt;COLUMN(AG29)-3),"X","")</f>
        <v>X</v>
      </c>
      <c r="AH29" t="str">
        <f ca="1">IF(AND('WP5'!$D46&lt;COLUMN(AH29)-1,'WP5'!$E46&gt;COLUMN(AH29)-3),"X","")</f>
        <v>X</v>
      </c>
      <c r="AI29" t="s">
        <v>416</v>
      </c>
      <c r="AJ29" t="str">
        <f ca="1">IF(AND('WP5'!$D46&lt;COLUMN(AJ29)-1,'WP5'!$E46&gt;COLUMN(AJ29)-3),"X","")</f>
        <v>X</v>
      </c>
      <c r="AK29" t="str">
        <f ca="1">IF(AND('WP5'!$D46&lt;COLUMN(AK29)-1,'WP5'!$E46&gt;COLUMN(AK29)-3),"X","")</f>
        <v>X</v>
      </c>
      <c r="AL29" s="53" t="str">
        <f ca="1">IF(AND('WP5'!$D46&lt;COLUMN(AL29)-1,'WP5'!$E46&gt;COLUMN(AL29)-3),"X","")</f>
        <v>X</v>
      </c>
    </row>
    <row r="30" spans="2:281">
      <c r="B30" s="44" t="str">
        <f>'WP5'!B47</f>
        <v>Task 5.2</v>
      </c>
      <c r="C30" s="45" t="str">
        <f ca="1">IF(AND('WP5'!$D47&lt;COLUMN(C30)-1,'WP5'!$E47&gt;COLUMN(C30)-3),"X","")</f>
        <v/>
      </c>
      <c r="D30" t="str">
        <f ca="1">IF(AND('WP5'!$D47&lt;COLUMN(D30)-1,'WP5'!$E47&gt;COLUMN(D30)-3),"X","")</f>
        <v/>
      </c>
      <c r="E30" t="str">
        <f ca="1">IF(AND('WP5'!$D47&lt;COLUMN(E30)-1,'WP5'!$E47&gt;COLUMN(E30)-3),"X","")</f>
        <v>X</v>
      </c>
      <c r="F30" t="str">
        <f ca="1">IF(AND('WP5'!$D47&lt;COLUMN(F30)-1,'WP5'!$E47&gt;COLUMN(F30)-3),"X","")</f>
        <v>X</v>
      </c>
      <c r="G30" t="str">
        <f ca="1">IF(AND('WP5'!$D47&lt;COLUMN(G30)-1,'WP5'!$E47&gt;COLUMN(G30)-3),"X","")</f>
        <v>X</v>
      </c>
      <c r="H30" t="str">
        <f ca="1">IF(AND('WP5'!$D47&lt;COLUMN(H30)-1,'WP5'!$E47&gt;COLUMN(H30)-3),"X","")</f>
        <v>X</v>
      </c>
      <c r="I30" t="str">
        <f ca="1">IF(AND('WP5'!$D47&lt;COLUMN(I30)-1,'WP5'!$E47&gt;COLUMN(I30)-3),"X","")</f>
        <v>X</v>
      </c>
      <c r="J30" t="str">
        <f ca="1">IF(AND('WP5'!$D47&lt;COLUMN(J30)-1,'WP5'!$E47&gt;COLUMN(J30)-3),"X","")</f>
        <v>X</v>
      </c>
      <c r="K30" t="str">
        <f ca="1">IF(AND('WP5'!$D47&lt;COLUMN(K30)-1,'WP5'!$E47&gt;COLUMN(K30)-3),"X","")</f>
        <v>X</v>
      </c>
      <c r="L30" t="str">
        <f ca="1">IF(AND('WP5'!$D47&lt;COLUMN(L30)-1,'WP5'!$E47&gt;COLUMN(L30)-3),"X","")</f>
        <v>X</v>
      </c>
      <c r="M30" t="str">
        <f ca="1">IF(AND('WP5'!$D47&lt;COLUMN(M30)-1,'WP5'!$E47&gt;COLUMN(M30)-3),"X","")</f>
        <v>X</v>
      </c>
      <c r="N30" t="str">
        <f ca="1">IF(AND('WP5'!$D47&lt;COLUMN(N30)-1,'WP5'!$E47&gt;COLUMN(N30)-3),"X","")</f>
        <v>X</v>
      </c>
      <c r="O30" t="s">
        <v>416</v>
      </c>
      <c r="P30" t="str">
        <f ca="1">IF(AND('WP5'!$D47&lt;COLUMN(P30)-1,'WP5'!$E47&gt;COLUMN(P30)-3),"X","")</f>
        <v>X</v>
      </c>
      <c r="Q30" t="str">
        <f ca="1">IF(AND('WP5'!$D47&lt;COLUMN(Q30)-1,'WP5'!$E47&gt;COLUMN(Q30)-3),"X","")</f>
        <v>X</v>
      </c>
      <c r="R30" t="str">
        <f ca="1">IF(AND('WP5'!$D47&lt;COLUMN(R30)-1,'WP5'!$E47&gt;COLUMN(R30)-3),"X","")</f>
        <v>X</v>
      </c>
      <c r="S30" t="str">
        <f ca="1">IF(AND('WP5'!$D47&lt;COLUMN(S30)-1,'WP5'!$E47&gt;COLUMN(S30)-3),"X","")</f>
        <v>X</v>
      </c>
      <c r="T30" t="str">
        <f ca="1">IF(AND('WP5'!$D47&lt;COLUMN(T30)-1,'WP5'!$E47&gt;COLUMN(T30)-3),"X","")</f>
        <v>X</v>
      </c>
      <c r="U30" t="str">
        <f ca="1">IF(AND('WP5'!$D47&lt;COLUMN(U30)-1,'WP5'!$E47&gt;COLUMN(U30)-3),"X","")</f>
        <v>X</v>
      </c>
      <c r="V30" t="str">
        <f ca="1">IF(AND('WP5'!$D47&lt;COLUMN(V30)-1,'WP5'!$E47&gt;COLUMN(V30)-3),"X","")</f>
        <v>X</v>
      </c>
      <c r="W30" t="s">
        <v>467</v>
      </c>
      <c r="X30" t="str">
        <f ca="1">IF(AND('WP5'!$D47&lt;COLUMN(X30)-1,'WP5'!$E47&gt;COLUMN(X30)-3),"X","")</f>
        <v>X</v>
      </c>
      <c r="Y30" t="str">
        <f ca="1">IF(AND('WP5'!$D47&lt;COLUMN(Y30)-1,'WP5'!$E47&gt;COLUMN(Y30)-3),"X","")</f>
        <v>X</v>
      </c>
      <c r="Z30" t="str">
        <f ca="1">IF(AND('WP5'!$D47&lt;COLUMN(Z30)-1,'WP5'!$E47&gt;COLUMN(Z30)-3),"X","")</f>
        <v>X</v>
      </c>
      <c r="AA30" t="str">
        <f ca="1">IF(AND('WP5'!$D47&lt;COLUMN(AA30)-1,'WP5'!$E47&gt;COLUMN(AA30)-3),"X","")</f>
        <v/>
      </c>
      <c r="AB30" t="str">
        <f ca="1">IF(AND('WP5'!$D47&lt;COLUMN(AB30)-1,'WP5'!$E47&gt;COLUMN(AB30)-3),"X","")</f>
        <v/>
      </c>
      <c r="AC30" t="s">
        <v>416</v>
      </c>
      <c r="AD30" t="str">
        <f ca="1">IF(AND('WP5'!$D47&lt;COLUMN(AD30)-1,'WP5'!$E47&gt;COLUMN(AD30)-3),"X","")</f>
        <v/>
      </c>
      <c r="AE30" t="str">
        <f ca="1">IF(AND('WP5'!$D47&lt;COLUMN(AE30)-1,'WP5'!$E47&gt;COLUMN(AE30)-3),"X","")</f>
        <v/>
      </c>
      <c r="AF30" t="str">
        <f ca="1">IF(AND('WP5'!$D47&lt;COLUMN(AF30)-1,'WP5'!$E47&gt;COLUMN(AF30)-3),"X","")</f>
        <v/>
      </c>
      <c r="AG30" t="str">
        <f ca="1">IF(AND('WP5'!$D47&lt;COLUMN(AG30)-1,'WP5'!$E47&gt;COLUMN(AG30)-3),"X","")</f>
        <v/>
      </c>
      <c r="AH30" t="str">
        <f ca="1">IF(AND('WP5'!$D47&lt;COLUMN(AH30)-1,'WP5'!$E47&gt;COLUMN(AH30)-3),"X","")</f>
        <v/>
      </c>
      <c r="AI30" t="str">
        <f ca="1">IF(AND('WP5'!$D47&lt;COLUMN(AI30)-1,'WP5'!$E47&gt;COLUMN(AI30)-3),"X","")</f>
        <v/>
      </c>
      <c r="AJ30" t="str">
        <f ca="1">IF(AND('WP5'!$D47&lt;COLUMN(AJ30)-1,'WP5'!$E47&gt;COLUMN(AJ30)-3),"X","")</f>
        <v/>
      </c>
      <c r="AK30" t="str">
        <f ca="1">IF(AND('WP5'!$D47&lt;COLUMN(AK30)-1,'WP5'!$E47&gt;COLUMN(AK30)-3),"X","")</f>
        <v/>
      </c>
      <c r="AL30" s="53" t="str">
        <f ca="1">IF(AND('WP5'!$D47&lt;COLUMN(AL30)-1,'WP5'!$E47&gt;COLUMN(AL30)-3),"X","")</f>
        <v/>
      </c>
    </row>
    <row r="31" spans="2:281">
      <c r="B31" s="44" t="str">
        <f>'WP5'!B48</f>
        <v>Task 5.3</v>
      </c>
      <c r="C31" s="45" t="str">
        <f ca="1">IF(AND('WP5'!$D48&lt;COLUMN(C31)-1,'WP5'!$E48&gt;COLUMN(C31)-3),"X","")</f>
        <v/>
      </c>
      <c r="D31" t="str">
        <f ca="1">IF(AND('WP5'!$D48&lt;COLUMN(D31)-1,'WP5'!$E48&gt;COLUMN(D31)-3),"X","")</f>
        <v/>
      </c>
      <c r="E31" t="str">
        <f ca="1">IF(AND('WP5'!$D48&lt;COLUMN(E31)-1,'WP5'!$E48&gt;COLUMN(E31)-3),"X","")</f>
        <v>X</v>
      </c>
      <c r="F31" t="str">
        <f ca="1">IF(AND('WP5'!$D48&lt;COLUMN(F31)-1,'WP5'!$E48&gt;COLUMN(F31)-3),"X","")</f>
        <v>X</v>
      </c>
      <c r="G31" t="str">
        <f ca="1">IF(AND('WP5'!$D48&lt;COLUMN(G31)-1,'WP5'!$E48&gt;COLUMN(G31)-3),"X","")</f>
        <v>X</v>
      </c>
      <c r="H31" t="str">
        <f ca="1">IF(AND('WP5'!$D48&lt;COLUMN(H31)-1,'WP5'!$E48&gt;COLUMN(H31)-3),"X","")</f>
        <v>X</v>
      </c>
      <c r="I31" t="str">
        <f ca="1">IF(AND('WP5'!$D48&lt;COLUMN(I31)-1,'WP5'!$E48&gt;COLUMN(I31)-3),"X","")</f>
        <v>X</v>
      </c>
      <c r="J31" t="str">
        <f ca="1">IF(AND('WP5'!$D48&lt;COLUMN(J31)-1,'WP5'!$E48&gt;COLUMN(J31)-3),"X","")</f>
        <v>X</v>
      </c>
      <c r="K31" t="str">
        <f ca="1">IF(AND('WP5'!$D48&lt;COLUMN(K31)-1,'WP5'!$E48&gt;COLUMN(K31)-3),"X","")</f>
        <v>X</v>
      </c>
      <c r="L31" t="s">
        <v>416</v>
      </c>
      <c r="M31" t="str">
        <f ca="1">IF(AND('WP5'!$D48&lt;COLUMN(M31)-1,'WP5'!$E48&gt;COLUMN(M31)-3),"X","")</f>
        <v>X</v>
      </c>
      <c r="N31" t="str">
        <f ca="1">IF(AND('WP5'!$D48&lt;COLUMN(N31)-1,'WP5'!$E48&gt;COLUMN(N31)-3),"X","")</f>
        <v/>
      </c>
      <c r="O31" t="str">
        <f ca="1">IF(AND('WP5'!$D48&lt;COLUMN(O31)-1,'WP5'!$E48&gt;COLUMN(O31)-3),"X","")</f>
        <v/>
      </c>
      <c r="P31" t="str">
        <f ca="1">IF(AND('WP5'!$D48&lt;COLUMN(P31)-1,'WP5'!$E48&gt;COLUMN(P31)-3),"X","")</f>
        <v/>
      </c>
      <c r="Q31" t="str">
        <f ca="1">IF(AND('WP5'!$D48&lt;COLUMN(Q31)-1,'WP5'!$E48&gt;COLUMN(Q31)-3),"X","")</f>
        <v/>
      </c>
      <c r="R31" t="str">
        <f ca="1">IF(AND('WP5'!$D48&lt;COLUMN(R31)-1,'WP5'!$E48&gt;COLUMN(R31)-3),"X","")</f>
        <v/>
      </c>
      <c r="S31" t="str">
        <f ca="1">IF(AND('WP5'!$D48&lt;COLUMN(S31)-1,'WP5'!$E48&gt;COLUMN(S31)-3),"X","")</f>
        <v/>
      </c>
      <c r="T31" t="str">
        <f ca="1">IF(AND('WP5'!$D48&lt;COLUMN(T31)-1,'WP5'!$E48&gt;COLUMN(T31)-3),"X","")</f>
        <v/>
      </c>
      <c r="U31" t="str">
        <f ca="1">IF(AND('WP5'!$D48&lt;COLUMN(U31)-1,'WP5'!$E48&gt;COLUMN(U31)-3),"X","")</f>
        <v/>
      </c>
      <c r="V31" t="str">
        <f ca="1">IF(AND('WP5'!$D48&lt;COLUMN(V31)-1,'WP5'!$E48&gt;COLUMN(V31)-3),"X","")</f>
        <v/>
      </c>
      <c r="W31" t="str">
        <f ca="1">IF(AND('WP5'!$D48&lt;COLUMN(W31)-1,'WP5'!$E48&gt;COLUMN(W31)-3),"X","")</f>
        <v/>
      </c>
      <c r="X31" t="str">
        <f ca="1">IF(AND('WP5'!$D48&lt;COLUMN(X31)-1,'WP5'!$E48&gt;COLUMN(X31)-3),"X","")</f>
        <v/>
      </c>
      <c r="Y31" t="str">
        <f ca="1">IF(AND('WP5'!$D48&lt;COLUMN(Y31)-1,'WP5'!$E48&gt;COLUMN(Y31)-3),"X","")</f>
        <v/>
      </c>
      <c r="Z31" t="str">
        <f ca="1">IF(AND('WP5'!$D48&lt;COLUMN(Z31)-1,'WP5'!$E48&gt;COLUMN(Z31)-3),"X","")</f>
        <v/>
      </c>
      <c r="AA31" t="str">
        <f ca="1">IF(AND('WP5'!$D48&lt;COLUMN(AA31)-1,'WP5'!$E48&gt;COLUMN(AA31)-3),"X","")</f>
        <v/>
      </c>
      <c r="AB31" t="str">
        <f ca="1">IF(AND('WP5'!$D48&lt;COLUMN(AB31)-1,'WP5'!$E48&gt;COLUMN(AB31)-3),"X","")</f>
        <v/>
      </c>
      <c r="AC31" t="str">
        <f ca="1">IF(AND('WP5'!$D48&lt;COLUMN(AC31)-1,'WP5'!$E48&gt;COLUMN(AC31)-3),"X","")</f>
        <v/>
      </c>
      <c r="AD31" t="str">
        <f ca="1">IF(AND('WP5'!$D48&lt;COLUMN(AD31)-1,'WP5'!$E48&gt;COLUMN(AD31)-3),"X","")</f>
        <v/>
      </c>
      <c r="AE31" t="str">
        <f ca="1">IF(AND('WP5'!$D48&lt;COLUMN(AE31)-1,'WP5'!$E48&gt;COLUMN(AE31)-3),"X","")</f>
        <v/>
      </c>
      <c r="AF31" t="str">
        <f ca="1">IF(AND('WP5'!$D48&lt;COLUMN(AF31)-1,'WP5'!$E48&gt;COLUMN(AF31)-3),"X","")</f>
        <v/>
      </c>
      <c r="AG31" t="str">
        <f ca="1">IF(AND('WP5'!$D48&lt;COLUMN(AG31)-1,'WP5'!$E48&gt;COLUMN(AG31)-3),"X","")</f>
        <v/>
      </c>
      <c r="AH31" t="str">
        <f ca="1">IF(AND('WP5'!$D48&lt;COLUMN(AH31)-1,'WP5'!$E48&gt;COLUMN(AH31)-3),"X","")</f>
        <v/>
      </c>
      <c r="AI31" t="str">
        <f ca="1">IF(AND('WP5'!$D48&lt;COLUMN(AI31)-1,'WP5'!$E48&gt;COLUMN(AI31)-3),"X","")</f>
        <v/>
      </c>
      <c r="AJ31" t="str">
        <f ca="1">IF(AND('WP5'!$D48&lt;COLUMN(AJ31)-1,'WP5'!$E48&gt;COLUMN(AJ31)-3),"X","")</f>
        <v/>
      </c>
      <c r="AK31" t="s">
        <v>416</v>
      </c>
      <c r="AL31" s="53" t="str">
        <f ca="1">IF(AND('WP5'!$D48&lt;COLUMN(AL31)-1,'WP5'!$E48&gt;COLUMN(AL31)-3),"X","")</f>
        <v/>
      </c>
    </row>
    <row r="32" spans="2:281">
      <c r="B32" s="44">
        <f>'WP5'!B49</f>
        <v>0</v>
      </c>
      <c r="C32" s="45"/>
      <c r="AL32" s="53"/>
    </row>
    <row r="33" spans="2:38">
      <c r="B33" s="44">
        <f>'WP5'!B50</f>
        <v>0</v>
      </c>
      <c r="C33" s="45"/>
      <c r="AL33" s="53"/>
    </row>
    <row r="34" spans="2:38">
      <c r="B34" s="46" t="s">
        <v>472</v>
      </c>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54"/>
    </row>
    <row r="35" spans="2:38">
      <c r="B35" s="44" t="str">
        <f>'WP6'!B49</f>
        <v>Task 6.1</v>
      </c>
      <c r="C35" s="45" t="str">
        <f ca="1">IF(AND('WP6'!$D49&lt;COLUMN(C35)-1,'WP6'!$E49&gt;COLUMN(C35)-3),"X","")</f>
        <v/>
      </c>
      <c r="D35" t="str">
        <f ca="1">IF(AND('WP6'!$D49&lt;COLUMN(D35)-1,'WP6'!$E49&gt;COLUMN(D35)-3),"X","")</f>
        <v/>
      </c>
      <c r="E35" t="str">
        <f ca="1">IF(AND('WP6'!$D49&lt;COLUMN(E35)-1,'WP6'!$E49&gt;COLUMN(E35)-3),"X","")</f>
        <v/>
      </c>
      <c r="F35" t="str">
        <f ca="1">IF(AND('WP6'!$D49&lt;COLUMN(F35)-1,'WP6'!$E49&gt;COLUMN(F35)-3),"X","")</f>
        <v/>
      </c>
      <c r="G35" t="str">
        <f ca="1">IF(AND('WP6'!$D49&lt;COLUMN(G35)-1,'WP6'!$E49&gt;COLUMN(G35)-3),"X","")</f>
        <v/>
      </c>
      <c r="H35" t="str">
        <f ca="1">IF(AND('WP6'!$D49&lt;COLUMN(H35)-1,'WP6'!$E49&gt;COLUMN(H35)-3),"X","")</f>
        <v/>
      </c>
      <c r="I35" t="str">
        <f ca="1">IF(AND('WP6'!$D49&lt;COLUMN(I35)-1,'WP6'!$E49&gt;COLUMN(I35)-3),"X","")</f>
        <v/>
      </c>
      <c r="J35" t="str">
        <f ca="1">IF(AND('WP6'!$D49&lt;COLUMN(J35)-1,'WP6'!$E49&gt;COLUMN(J35)-3),"X","")</f>
        <v>X</v>
      </c>
      <c r="K35" t="str">
        <f ca="1">IF(AND('WP6'!$D49&lt;COLUMN(K35)-1,'WP6'!$E49&gt;COLUMN(K35)-3),"X","")</f>
        <v>X</v>
      </c>
      <c r="L35" t="str">
        <f ca="1">IF(AND('WP6'!$D49&lt;COLUMN(L35)-1,'WP6'!$E49&gt;COLUMN(L35)-3),"X","")</f>
        <v>X</v>
      </c>
      <c r="M35" t="str">
        <f ca="1">IF(AND('WP6'!$D49&lt;COLUMN(M35)-1,'WP6'!$E49&gt;COLUMN(M35)-3),"X","")</f>
        <v>X</v>
      </c>
      <c r="N35" t="str">
        <f ca="1">IF(AND('WP6'!$D49&lt;COLUMN(N35)-1,'WP6'!$E49&gt;COLUMN(N35)-3),"X","")</f>
        <v>X</v>
      </c>
      <c r="O35" t="str">
        <f ca="1">IF(AND('WP6'!$D49&lt;COLUMN(O35)-1,'WP6'!$E49&gt;COLUMN(O35)-3),"X","")</f>
        <v>X</v>
      </c>
      <c r="P35" t="s">
        <v>416</v>
      </c>
      <c r="Q35" t="str">
        <f ca="1">IF(AND('WP6'!$D49&lt;COLUMN(Q35)-1,'WP6'!$E49&gt;COLUMN(Q35)-3),"X","")</f>
        <v>X</v>
      </c>
      <c r="R35" t="str">
        <f ca="1">IF(AND('WP6'!$D49&lt;COLUMN(R35)-1,'WP6'!$E49&gt;COLUMN(R35)-3),"X","")</f>
        <v>X</v>
      </c>
      <c r="S35" t="str">
        <f ca="1">IF(AND('WP6'!$D49&lt;COLUMN(S35)-1,'WP6'!$E49&gt;COLUMN(S35)-3),"X","")</f>
        <v>X</v>
      </c>
      <c r="T35" t="str">
        <f ca="1">IF(AND('WP6'!$D49&lt;COLUMN(T35)-1,'WP6'!$E49&gt;COLUMN(T35)-3),"X","")</f>
        <v>X</v>
      </c>
      <c r="U35" t="str">
        <f ca="1">IF(AND('WP6'!$D49&lt;COLUMN(U35)-1,'WP6'!$E49&gt;COLUMN(U35)-3),"X","")</f>
        <v>X</v>
      </c>
      <c r="V35" t="str">
        <f ca="1">IF(AND('WP6'!$D49&lt;COLUMN(V35)-1,'WP6'!$E49&gt;COLUMN(V35)-3),"X","")</f>
        <v>X</v>
      </c>
      <c r="W35" t="s">
        <v>416</v>
      </c>
      <c r="X35" t="str">
        <f ca="1">IF(AND('WP6'!$D49&lt;COLUMN(X35)-1,'WP6'!$E49&gt;COLUMN(X35)-3),"X","")</f>
        <v>X</v>
      </c>
      <c r="Y35" t="str">
        <f ca="1">IF(AND('WP6'!$D49&lt;COLUMN(Y35)-1,'WP6'!$E49&gt;COLUMN(Y35)-3),"X","")</f>
        <v>X</v>
      </c>
      <c r="Z35" t="str">
        <f ca="1">IF(AND('WP6'!$D49&lt;COLUMN(Z35)-1,'WP6'!$E49&gt;COLUMN(Z35)-3),"X","")</f>
        <v>X</v>
      </c>
      <c r="AA35" t="str">
        <f ca="1">IF(AND('WP6'!$D49&lt;COLUMN(AA35)-1,'WP6'!$E49&gt;COLUMN(AA35)-3),"X","")</f>
        <v>X</v>
      </c>
      <c r="AB35" t="str">
        <f ca="1">IF(AND('WP6'!$D49&lt;COLUMN(AB35)-1,'WP6'!$E49&gt;COLUMN(AB35)-3),"X","")</f>
        <v>X</v>
      </c>
      <c r="AC35" t="str">
        <f ca="1">IF(AND('WP6'!$D49&lt;COLUMN(AC35)-1,'WP6'!$E49&gt;COLUMN(AC35)-3),"X","")</f>
        <v>X</v>
      </c>
      <c r="AD35" t="str">
        <f ca="1">IF(AND('WP6'!$D49&lt;COLUMN(AD35)-1,'WP6'!$E49&gt;COLUMN(AD35)-3),"X","")</f>
        <v>X</v>
      </c>
      <c r="AE35" t="str">
        <f ca="1">IF(AND('WP6'!$D49&lt;COLUMN(AE35)-1,'WP6'!$E49&gt;COLUMN(AE35)-3),"X","")</f>
        <v>X</v>
      </c>
      <c r="AF35" t="str">
        <f ca="1">IF(AND('WP6'!$D49&lt;COLUMN(AF35)-1,'WP6'!$E49&gt;COLUMN(AF35)-3),"X","")</f>
        <v>X</v>
      </c>
      <c r="AG35" t="str">
        <f ca="1">IF(AND('WP6'!$D49&lt;COLUMN(AG35)-1,'WP6'!$E49&gt;COLUMN(AG35)-3),"X","")</f>
        <v>X</v>
      </c>
      <c r="AH35" t="str">
        <f ca="1">IF(AND('WP6'!$D49&lt;COLUMN(AH35)-1,'WP6'!$E49&gt;COLUMN(AH35)-3),"X","")</f>
        <v>X</v>
      </c>
      <c r="AI35" t="str">
        <f ca="1">IF(AND('WP6'!$D49&lt;COLUMN(AI35)-1,'WP6'!$E49&gt;COLUMN(AI35)-3),"X","")</f>
        <v/>
      </c>
      <c r="AJ35" t="str">
        <f ca="1">IF(AND('WP6'!$D49&lt;COLUMN(AJ35)-1,'WP6'!$E49&gt;COLUMN(AJ35)-3),"X","")</f>
        <v/>
      </c>
      <c r="AK35" t="str">
        <f ca="1">IF(AND('WP6'!$D49&lt;COLUMN(AK35)-1,'WP6'!$E49&gt;COLUMN(AK35)-3),"X","")</f>
        <v/>
      </c>
      <c r="AL35" s="53" t="str">
        <f ca="1">IF(AND('WP6'!$D49&lt;COLUMN(AL35)-1,'WP6'!$E49&gt;COLUMN(AL35)-3),"X","")</f>
        <v/>
      </c>
    </row>
    <row r="36" spans="2:38">
      <c r="B36" s="44" t="str">
        <f>'WP6'!B50</f>
        <v>Task 6.2</v>
      </c>
      <c r="C36" s="45" t="str">
        <f ca="1">IF(AND('WP6'!$D50&lt;COLUMN(C36)-1,'WP6'!$E50&gt;COLUMN(C36)-3),"X","")</f>
        <v/>
      </c>
      <c r="D36" t="str">
        <f ca="1">IF(AND('WP6'!$D50&lt;COLUMN(D36)-1,'WP6'!$E50&gt;COLUMN(D36)-3),"X","")</f>
        <v/>
      </c>
      <c r="E36" t="str">
        <f ca="1">IF(AND('WP6'!$D50&lt;COLUMN(E36)-1,'WP6'!$E50&gt;COLUMN(E36)-3),"X","")</f>
        <v/>
      </c>
      <c r="F36" t="str">
        <f ca="1">IF(AND('WP6'!$D50&lt;COLUMN(F36)-1,'WP6'!$E50&gt;COLUMN(F36)-3),"X","")</f>
        <v/>
      </c>
      <c r="G36" t="str">
        <f ca="1">IF(AND('WP6'!$D50&lt;COLUMN(G36)-1,'WP6'!$E50&gt;COLUMN(G36)-3),"X","")</f>
        <v/>
      </c>
      <c r="H36" t="str">
        <f ca="1">IF(AND('WP6'!$D50&lt;COLUMN(H36)-1,'WP6'!$E50&gt;COLUMN(H36)-3),"X","")</f>
        <v/>
      </c>
      <c r="I36" t="str">
        <f ca="1">IF(AND('WP6'!$D50&lt;COLUMN(I36)-1,'WP6'!$E50&gt;COLUMN(I36)-3),"X","")</f>
        <v/>
      </c>
      <c r="J36" t="str">
        <f ca="1">IF(AND('WP6'!$D50&lt;COLUMN(J36)-1,'WP6'!$E50&gt;COLUMN(J36)-3),"X","")</f>
        <v>X</v>
      </c>
      <c r="K36" t="str">
        <f ca="1">IF(AND('WP6'!$D50&lt;COLUMN(K36)-1,'WP6'!$E50&gt;COLUMN(K36)-3),"X","")</f>
        <v>X</v>
      </c>
      <c r="L36" t="str">
        <f ca="1">IF(AND('WP6'!$D50&lt;COLUMN(L36)-1,'WP6'!$E50&gt;COLUMN(L36)-3),"X","")</f>
        <v>X</v>
      </c>
      <c r="M36" t="str">
        <f ca="1">IF(AND('WP6'!$D50&lt;COLUMN(M36)-1,'WP6'!$E50&gt;COLUMN(M36)-3),"X","")</f>
        <v>X</v>
      </c>
      <c r="N36" t="str">
        <f ca="1">IF(AND('WP6'!$D50&lt;COLUMN(N36)-1,'WP6'!$E50&gt;COLUMN(N36)-3),"X","")</f>
        <v>X</v>
      </c>
      <c r="O36" t="str">
        <f ca="1">IF(AND('WP6'!$D50&lt;COLUMN(O36)-1,'WP6'!$E50&gt;COLUMN(O36)-3),"X","")</f>
        <v>X</v>
      </c>
      <c r="P36" t="str">
        <f ca="1">IF(AND('WP6'!$D50&lt;COLUMN(P36)-1,'WP6'!$E50&gt;COLUMN(P36)-3),"X","")</f>
        <v>X</v>
      </c>
      <c r="Q36" t="str">
        <f ca="1">IF(AND('WP6'!$D50&lt;COLUMN(Q36)-1,'WP6'!$E50&gt;COLUMN(Q36)-3),"X","")</f>
        <v>X</v>
      </c>
      <c r="R36" t="str">
        <f ca="1">IF(AND('WP6'!$D50&lt;COLUMN(R36)-1,'WP6'!$E50&gt;COLUMN(R36)-3),"X","")</f>
        <v>X</v>
      </c>
      <c r="S36" t="str">
        <f ca="1">IF(AND('WP6'!$D50&lt;COLUMN(S36)-1,'WP6'!$E50&gt;COLUMN(S36)-3),"X","")</f>
        <v>X</v>
      </c>
      <c r="T36" t="str">
        <f ca="1">IF(AND('WP6'!$D50&lt;COLUMN(T36)-1,'WP6'!$E50&gt;COLUMN(T36)-3),"X","")</f>
        <v>X</v>
      </c>
      <c r="U36" t="str">
        <f ca="1">IF(AND('WP6'!$D50&lt;COLUMN(U36)-1,'WP6'!$E50&gt;COLUMN(U36)-3),"X","")</f>
        <v>X</v>
      </c>
      <c r="V36" t="str">
        <f ca="1">IF(AND('WP6'!$D50&lt;COLUMN(V36)-1,'WP6'!$E50&gt;COLUMN(V36)-3),"X","")</f>
        <v>X</v>
      </c>
      <c r="W36" t="s">
        <v>416</v>
      </c>
      <c r="X36" t="str">
        <f ca="1">IF(AND('WP6'!$D50&lt;COLUMN(X36)-1,'WP6'!$E50&gt;COLUMN(X36)-3),"X","")</f>
        <v>X</v>
      </c>
      <c r="Y36" t="str">
        <f ca="1">IF(AND('WP6'!$D50&lt;COLUMN(Y36)-1,'WP6'!$E50&gt;COLUMN(Y36)-3),"X","")</f>
        <v>X</v>
      </c>
      <c r="Z36" t="str">
        <f ca="1">IF(AND('WP6'!$D50&lt;COLUMN(Z36)-1,'WP6'!$E50&gt;COLUMN(Z36)-3),"X","")</f>
        <v>X</v>
      </c>
      <c r="AA36" t="str">
        <f ca="1">IF(AND('WP6'!$D50&lt;COLUMN(AA36)-1,'WP6'!$E50&gt;COLUMN(AA36)-3),"X","")</f>
        <v>X</v>
      </c>
      <c r="AB36" t="str">
        <f ca="1">IF(AND('WP6'!$D50&lt;COLUMN(AB36)-1,'WP6'!$E50&gt;COLUMN(AB36)-3),"X","")</f>
        <v>X</v>
      </c>
      <c r="AC36" t="str">
        <f ca="1">IF(AND('WP6'!$D50&lt;COLUMN(AC36)-1,'WP6'!$E50&gt;COLUMN(AC36)-3),"X","")</f>
        <v>X</v>
      </c>
      <c r="AD36" t="str">
        <f ca="1">IF(AND('WP6'!$D50&lt;COLUMN(AD36)-1,'WP6'!$E50&gt;COLUMN(AD36)-3),"X","")</f>
        <v>X</v>
      </c>
      <c r="AE36" t="str">
        <f ca="1">IF(AND('WP6'!$D50&lt;COLUMN(AE36)-1,'WP6'!$E50&gt;COLUMN(AE36)-3),"X","")</f>
        <v>X</v>
      </c>
      <c r="AF36" t="str">
        <f ca="1">IF(AND('WP6'!$D50&lt;COLUMN(AF36)-1,'WP6'!$E50&gt;COLUMN(AF36)-3),"X","")</f>
        <v>X</v>
      </c>
      <c r="AG36" t="str">
        <f ca="1">IF(AND('WP6'!$D50&lt;COLUMN(AG36)-1,'WP6'!$E50&gt;COLUMN(AG36)-3),"X","")</f>
        <v>X</v>
      </c>
      <c r="AH36" t="str">
        <f ca="1">IF(AND('WP6'!$D50&lt;COLUMN(AH36)-1,'WP6'!$E50&gt;COLUMN(AH36)-3),"X","")</f>
        <v>X</v>
      </c>
      <c r="AI36" t="str">
        <f ca="1">IF(AND('WP6'!$D50&lt;COLUMN(AI36)-1,'WP6'!$E50&gt;COLUMN(AI36)-3),"X","")</f>
        <v/>
      </c>
      <c r="AJ36" t="str">
        <f ca="1">IF(AND('WP6'!$D50&lt;COLUMN(AJ36)-1,'WP6'!$E50&gt;COLUMN(AJ36)-3),"X","")</f>
        <v/>
      </c>
      <c r="AK36" t="str">
        <f ca="1">IF(AND('WP6'!$D50&lt;COLUMN(AK36)-1,'WP6'!$E50&gt;COLUMN(AK36)-3),"X","")</f>
        <v/>
      </c>
      <c r="AL36" s="53" t="str">
        <f ca="1">IF(AND('WP6'!$D50&lt;COLUMN(AL36)-1,'WP6'!$E50&gt;COLUMN(AL36)-3),"X","")</f>
        <v/>
      </c>
    </row>
    <row r="37" spans="2:38">
      <c r="B37" s="44" t="str">
        <f>'WP6'!B51</f>
        <v>Task 6.3</v>
      </c>
      <c r="C37" s="45" t="str">
        <f ca="1">IF(AND('WP6'!$D51&lt;COLUMN(C37)-1,'WP6'!$E51&gt;COLUMN(C37)-3),"X","")</f>
        <v/>
      </c>
      <c r="D37" t="str">
        <f ca="1">IF(AND('WP6'!$D51&lt;COLUMN(D37)-1,'WP6'!$E51&gt;COLUMN(D37)-3),"X","")</f>
        <v/>
      </c>
      <c r="E37" t="str">
        <f ca="1">IF(AND('WP6'!$D51&lt;COLUMN(E37)-1,'WP6'!$E51&gt;COLUMN(E37)-3),"X","")</f>
        <v/>
      </c>
      <c r="F37" t="str">
        <f ca="1">IF(AND('WP6'!$D51&lt;COLUMN(F37)-1,'WP6'!$E51&gt;COLUMN(F37)-3),"X","")</f>
        <v/>
      </c>
      <c r="G37" t="str">
        <f ca="1">IF(AND('WP6'!$D51&lt;COLUMN(G37)-1,'WP6'!$E51&gt;COLUMN(G37)-3),"X","")</f>
        <v/>
      </c>
      <c r="H37" t="str">
        <f ca="1">IF(AND('WP6'!$D51&lt;COLUMN(H37)-1,'WP6'!$E51&gt;COLUMN(H37)-3),"X","")</f>
        <v/>
      </c>
      <c r="I37" t="s">
        <v>416</v>
      </c>
      <c r="J37" t="str">
        <f ca="1">IF(AND('WP6'!$D51&lt;COLUMN(J37)-1,'WP6'!$E51&gt;COLUMN(J37)-3),"X","")</f>
        <v/>
      </c>
      <c r="K37" t="str">
        <f ca="1">IF(AND('WP6'!$D51&lt;COLUMN(K37)-1,'WP6'!$E51&gt;COLUMN(K37)-3),"X","")</f>
        <v/>
      </c>
      <c r="L37" t="str">
        <f ca="1">IF(AND('WP6'!$D51&lt;COLUMN(L37)-1,'WP6'!$E51&gt;COLUMN(L37)-3),"X","")</f>
        <v/>
      </c>
      <c r="M37" t="str">
        <f ca="1">IF(AND('WP6'!$D51&lt;COLUMN(M37)-1,'WP6'!$E51&gt;COLUMN(M37)-3),"X","")</f>
        <v/>
      </c>
      <c r="N37" t="str">
        <f ca="1">IF(AND('WP6'!$D51&lt;COLUMN(N37)-1,'WP6'!$E51&gt;COLUMN(N37)-3),"X","")</f>
        <v/>
      </c>
      <c r="O37" t="str">
        <f ca="1">IF(AND('WP6'!$D51&lt;COLUMN(O37)-1,'WP6'!$E51&gt;COLUMN(O37)-3),"X","")</f>
        <v/>
      </c>
      <c r="P37" t="str">
        <f ca="1">IF(AND('WP6'!$D51&lt;COLUMN(P37)-1,'WP6'!$E51&gt;COLUMN(P37)-3),"X","")</f>
        <v/>
      </c>
      <c r="Q37" t="str">
        <f ca="1">IF(AND('WP6'!$D51&lt;COLUMN(Q37)-1,'WP6'!$E51&gt;COLUMN(Q37)-3),"X","")</f>
        <v/>
      </c>
      <c r="R37" t="str">
        <f ca="1">IF(AND('WP6'!$D51&lt;COLUMN(R37)-1,'WP6'!$E51&gt;COLUMN(R37)-3),"X","")</f>
        <v/>
      </c>
      <c r="S37" t="str">
        <f ca="1">IF(AND('WP6'!$D51&lt;COLUMN(S37)-1,'WP6'!$E51&gt;COLUMN(S37)-3),"X","")</f>
        <v/>
      </c>
      <c r="T37" t="str">
        <f ca="1">IF(AND('WP6'!$D51&lt;COLUMN(T37)-1,'WP6'!$E51&gt;COLUMN(T37)-3),"X","")</f>
        <v/>
      </c>
      <c r="U37" t="str">
        <f ca="1">IF(AND('WP6'!$D51&lt;COLUMN(U37)-1,'WP6'!$E51&gt;COLUMN(U37)-3),"X","")</f>
        <v/>
      </c>
      <c r="V37" t="str">
        <f ca="1">IF(AND('WP6'!$D51&lt;COLUMN(V37)-1,'WP6'!$E51&gt;COLUMN(V37)-3),"X","")</f>
        <v/>
      </c>
      <c r="W37" t="str">
        <f ca="1">IF(AND('WP6'!$D51&lt;COLUMN(W37)-1,'WP6'!$E51&gt;COLUMN(W37)-3),"X","")</f>
        <v/>
      </c>
      <c r="X37" t="str">
        <f ca="1">IF(AND('WP6'!$D51&lt;COLUMN(X37)-1,'WP6'!$E51&gt;COLUMN(X37)-3),"X","")</f>
        <v/>
      </c>
      <c r="Y37" t="str">
        <f ca="1">IF(AND('WP6'!$D51&lt;COLUMN(Y37)-1,'WP6'!$E51&gt;COLUMN(Y37)-3),"X","")</f>
        <v/>
      </c>
      <c r="Z37" t="str">
        <f ca="1">IF(AND('WP6'!$D51&lt;COLUMN(Z37)-1,'WP6'!$E51&gt;COLUMN(Z37)-3),"X","")</f>
        <v/>
      </c>
      <c r="AA37" t="str">
        <f ca="1">IF(AND('WP6'!$D51&lt;COLUMN(AA37)-1,'WP6'!$E51&gt;COLUMN(AA37)-3),"X","")</f>
        <v/>
      </c>
      <c r="AB37" t="str">
        <f ca="1">IF(AND('WP6'!$D51&lt;COLUMN(AB37)-1,'WP6'!$E51&gt;COLUMN(AB37)-3),"X","")</f>
        <v/>
      </c>
      <c r="AC37" t="str">
        <f ca="1">IF(AND('WP6'!$D51&lt;COLUMN(AC37)-1,'WP6'!$E51&gt;COLUMN(AC37)-3),"X","")</f>
        <v>X</v>
      </c>
      <c r="AD37" t="str">
        <f ca="1">IF(AND('WP6'!$D51&lt;COLUMN(AD37)-1,'WP6'!$E51&gt;COLUMN(AD37)-3),"X","")</f>
        <v>X</v>
      </c>
      <c r="AE37" t="str">
        <f ca="1">IF(AND('WP6'!$D51&lt;COLUMN(AE37)-1,'WP6'!$E51&gt;COLUMN(AE37)-3),"X","")</f>
        <v>X</v>
      </c>
      <c r="AF37" t="str">
        <f ca="1">IF(AND('WP6'!$D51&lt;COLUMN(AF37)-1,'WP6'!$E51&gt;COLUMN(AF37)-3),"X","")</f>
        <v>X</v>
      </c>
      <c r="AG37" t="str">
        <f ca="1">IF(AND('WP6'!$D51&lt;COLUMN(AG37)-1,'WP6'!$E51&gt;COLUMN(AG37)-3),"X","")</f>
        <v>X</v>
      </c>
      <c r="AH37" t="str">
        <f ca="1">IF(AND('WP6'!$D51&lt;COLUMN(AH37)-1,'WP6'!$E51&gt;COLUMN(AH37)-3),"X","")</f>
        <v/>
      </c>
      <c r="AI37" t="str">
        <f ca="1">IF(AND('WP6'!$D51&lt;COLUMN(AI37)-1,'WP6'!$E51&gt;COLUMN(AI37)-3),"X","")</f>
        <v/>
      </c>
      <c r="AJ37" t="str">
        <f ca="1">IF(AND('WP6'!$D51&lt;COLUMN(AJ37)-1,'WP6'!$E51&gt;COLUMN(AJ37)-3),"X","")</f>
        <v/>
      </c>
      <c r="AK37" t="str">
        <f ca="1">IF(AND('WP6'!$D51&lt;COLUMN(AK37)-1,'WP6'!$E51&gt;COLUMN(AK37)-3),"X","")</f>
        <v/>
      </c>
      <c r="AL37" s="53" t="str">
        <f ca="1">IF(AND('WP6'!$D51&lt;COLUMN(AL37)-1,'WP6'!$E51&gt;COLUMN(AL37)-3),"X","")</f>
        <v/>
      </c>
    </row>
    <row r="38" spans="2:38">
      <c r="B38" s="44">
        <f>'WP6'!B52</f>
        <v>0</v>
      </c>
      <c r="C38" s="45"/>
      <c r="AL38" s="53"/>
    </row>
    <row r="39" spans="2:38">
      <c r="B39" s="44">
        <f>'WP6'!B53</f>
        <v>0</v>
      </c>
      <c r="C39" s="45"/>
      <c r="AL39" s="53"/>
    </row>
    <row r="40" spans="2:38">
      <c r="B40" s="46" t="s">
        <v>473</v>
      </c>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54"/>
    </row>
    <row r="41" spans="2:38">
      <c r="B41" s="44" t="str">
        <f>'WP7'!B90</f>
        <v>Task 7.1</v>
      </c>
      <c r="C41" s="45" t="str">
        <f ca="1">IF(AND('WP7'!$D90&lt;COLUMN(C41)-1,'WP7'!$E90&gt;COLUMN(C41)-3),"X","")</f>
        <v/>
      </c>
      <c r="D41" t="str">
        <f ca="1">IF(AND('WP7'!$D90&lt;COLUMN(D41)-1,'WP7'!$E90&gt;COLUMN(D41)-3),"X","")</f>
        <v/>
      </c>
      <c r="E41" t="str">
        <f ca="1">IF(AND('WP7'!$D90&lt;COLUMN(E41)-1,'WP7'!$E90&gt;COLUMN(E41)-3),"X","")</f>
        <v/>
      </c>
      <c r="F41" t="str">
        <f ca="1">IF(AND('WP7'!$D90&lt;COLUMN(F41)-1,'WP7'!$E90&gt;COLUMN(F41)-3),"X","")</f>
        <v/>
      </c>
      <c r="G41" t="str">
        <f ca="1">IF(AND('WP7'!$D90&lt;COLUMN(G41)-1,'WP7'!$E90&gt;COLUMN(G41)-3),"X","")</f>
        <v/>
      </c>
      <c r="H41" t="s">
        <v>467</v>
      </c>
      <c r="I41" t="str">
        <f ca="1">IF(AND('WP7'!$D90&lt;COLUMN(I41)-1,'WP7'!$E90&gt;COLUMN(I41)-3),"X","")</f>
        <v>X</v>
      </c>
      <c r="J41" t="str">
        <f ca="1">IF(AND('WP7'!$D90&lt;COLUMN(J41)-1,'WP7'!$E90&gt;COLUMN(J41)-3),"X","")</f>
        <v>X</v>
      </c>
      <c r="K41" t="str">
        <f ca="1">IF(AND('WP7'!$D90&lt;COLUMN(K41)-1,'WP7'!$E90&gt;COLUMN(K41)-3),"X","")</f>
        <v>X</v>
      </c>
      <c r="L41" t="str">
        <f ca="1">IF(AND('WP7'!$D90&lt;COLUMN(L41)-1,'WP7'!$E90&gt;COLUMN(L41)-3),"X","")</f>
        <v>X</v>
      </c>
      <c r="M41" t="str">
        <f ca="1">IF(AND('WP7'!$D90&lt;COLUMN(M41)-1,'WP7'!$E90&gt;COLUMN(M41)-3),"X","")</f>
        <v>X</v>
      </c>
      <c r="N41" t="str">
        <f ca="1">IF(AND('WP7'!$D90&lt;COLUMN(N41)-1,'WP7'!$E90&gt;COLUMN(N41)-3),"X","")</f>
        <v>X</v>
      </c>
      <c r="O41" t="str">
        <f ca="1">IF(AND('WP7'!$D90&lt;COLUMN(O41)-1,'WP7'!$E90&gt;COLUMN(O41)-3),"X","")</f>
        <v>X</v>
      </c>
      <c r="P41" t="str">
        <f ca="1">IF(AND('WP7'!$D90&lt;COLUMN(P41)-1,'WP7'!$E90&gt;COLUMN(P41)-3),"X","")</f>
        <v>X</v>
      </c>
      <c r="Q41" t="str">
        <f ca="1">IF(AND('WP7'!$D90&lt;COLUMN(Q41)-1,'WP7'!$E90&gt;COLUMN(Q41)-3),"X","")</f>
        <v>X</v>
      </c>
      <c r="R41" t="str">
        <f ca="1">IF(AND('WP7'!$D90&lt;COLUMN(R41)-1,'WP7'!$E90&gt;COLUMN(R41)-3),"X","")</f>
        <v>X</v>
      </c>
      <c r="S41" t="str">
        <f ca="1">IF(AND('WP7'!$D90&lt;COLUMN(S41)-1,'WP7'!$E90&gt;COLUMN(S41)-3),"X","")</f>
        <v>X</v>
      </c>
      <c r="T41" t="str">
        <f ca="1">IF(AND('WP7'!$D90&lt;COLUMN(T41)-1,'WP7'!$E90&gt;COLUMN(T41)-3),"X","")</f>
        <v>X</v>
      </c>
      <c r="U41" t="str">
        <f ca="1">IF(AND('WP7'!$D90&lt;COLUMN(U41)-1,'WP7'!$E90&gt;COLUMN(U41)-3),"X","")</f>
        <v>X</v>
      </c>
      <c r="V41" t="str">
        <f ca="1">IF(AND('WP7'!$D90&lt;COLUMN(V41)-1,'WP7'!$E90&gt;COLUMN(V41)-3),"X","")</f>
        <v>X</v>
      </c>
      <c r="W41" t="str">
        <f ca="1">IF(AND('WP7'!$D90&lt;COLUMN(W41)-1,'WP7'!$E90&gt;COLUMN(W41)-3),"X","")</f>
        <v>X</v>
      </c>
      <c r="X41" t="str">
        <f ca="1">IF(AND('WP7'!$D90&lt;COLUMN(X41)-1,'WP7'!$E90&gt;COLUMN(X41)-3),"X","")</f>
        <v>X</v>
      </c>
      <c r="Y41" t="str">
        <f ca="1">IF(AND('WP7'!$D90&lt;COLUMN(Y41)-1,'WP7'!$E90&gt;COLUMN(Y41)-3),"X","")</f>
        <v>X</v>
      </c>
      <c r="Z41" t="str">
        <f ca="1">IF(AND('WP7'!$D90&lt;COLUMN(Z41)-1,'WP7'!$E90&gt;COLUMN(Z41)-3),"X","")</f>
        <v>X</v>
      </c>
      <c r="AA41" t="str">
        <f ca="1">IF(AND('WP7'!$D90&lt;COLUMN(AA41)-1,'WP7'!$E90&gt;COLUMN(AA41)-3),"X","")</f>
        <v/>
      </c>
      <c r="AB41" t="str">
        <f ca="1">IF(AND('WP7'!$D90&lt;COLUMN(AB41)-1,'WP7'!$E90&gt;COLUMN(AB41)-3),"X","")</f>
        <v/>
      </c>
      <c r="AC41" t="str">
        <f ca="1">IF(AND('WP7'!$D90&lt;COLUMN(AC41)-1,'WP7'!$E90&gt;COLUMN(AC41)-3),"X","")</f>
        <v/>
      </c>
      <c r="AD41" t="str">
        <f ca="1">IF(AND('WP7'!$D90&lt;COLUMN(AD41)-1,'WP7'!$E90&gt;COLUMN(AD41)-3),"X","")</f>
        <v/>
      </c>
      <c r="AE41" t="str">
        <f ca="1">IF(AND('WP7'!$D90&lt;COLUMN(AE41)-1,'WP7'!$E90&gt;COLUMN(AE41)-3),"X","")</f>
        <v/>
      </c>
      <c r="AF41" t="str">
        <f ca="1">IF(AND('WP7'!$D90&lt;COLUMN(AF41)-1,'WP7'!$E90&gt;COLUMN(AF41)-3),"X","")</f>
        <v/>
      </c>
      <c r="AG41" t="str">
        <f ca="1">IF(AND('WP7'!$D90&lt;COLUMN(AG41)-1,'WP7'!$E90&gt;COLUMN(AG41)-3),"X","")</f>
        <v/>
      </c>
      <c r="AH41" t="str">
        <f ca="1">IF(AND('WP7'!$D90&lt;COLUMN(AH41)-1,'WP7'!$E90&gt;COLUMN(AH41)-3),"X","")</f>
        <v/>
      </c>
      <c r="AI41" t="str">
        <f ca="1">IF(AND('WP7'!$D90&lt;COLUMN(AI41)-1,'WP7'!$E90&gt;COLUMN(AI41)-3),"X","")</f>
        <v/>
      </c>
      <c r="AJ41" t="str">
        <f ca="1">IF(AND('WP7'!$D90&lt;COLUMN(AJ41)-1,'WP7'!$E90&gt;COLUMN(AJ41)-3),"X","")</f>
        <v/>
      </c>
      <c r="AK41" t="str">
        <f ca="1">IF(AND('WP7'!$D90&lt;COLUMN(AK41)-1,'WP7'!$E90&gt;COLUMN(AK41)-3),"X","")</f>
        <v/>
      </c>
      <c r="AL41" s="53" t="str">
        <f ca="1">IF(AND('WP7'!$D90&lt;COLUMN(AL41)-1,'WP7'!$E90&gt;COLUMN(AL41)-3),"X","")</f>
        <v/>
      </c>
    </row>
    <row r="42" spans="2:38">
      <c r="B42" s="44" t="str">
        <f>'WP7'!B91</f>
        <v>Task 7.2</v>
      </c>
      <c r="C42" s="45" t="str">
        <f ca="1">IF(AND('WP7'!$D91&lt;COLUMN(C42)-1,'WP7'!$E91&gt;COLUMN(C42)-3),"X","")</f>
        <v/>
      </c>
      <c r="D42" t="str">
        <f ca="1">IF(AND('WP7'!$D91&lt;COLUMN(D42)-1,'WP7'!$E91&gt;COLUMN(D42)-3),"X","")</f>
        <v/>
      </c>
      <c r="E42" t="str">
        <f ca="1">IF(AND('WP7'!$D91&lt;COLUMN(E42)-1,'WP7'!$E91&gt;COLUMN(E42)-3),"X","")</f>
        <v/>
      </c>
      <c r="F42" t="str">
        <f ca="1">IF(AND('WP7'!$D91&lt;COLUMN(F42)-1,'WP7'!$E91&gt;COLUMN(F42)-3),"X","")</f>
        <v/>
      </c>
      <c r="G42" t="str">
        <f ca="1">IF(AND('WP7'!$D91&lt;COLUMN(G42)-1,'WP7'!$E91&gt;COLUMN(G42)-3),"X","")</f>
        <v/>
      </c>
      <c r="H42" t="str">
        <f ca="1">IF(AND('WP7'!$D91&lt;COLUMN(H42)-1,'WP7'!$E91&gt;COLUMN(H42)-3),"X","")</f>
        <v>X</v>
      </c>
      <c r="I42" t="str">
        <f ca="1">IF(AND('WP7'!$D91&lt;COLUMN(I42)-1,'WP7'!$E91&gt;COLUMN(I42)-3),"X","")</f>
        <v>X</v>
      </c>
      <c r="J42" t="str">
        <f ca="1">IF(AND('WP7'!$D91&lt;COLUMN(J42)-1,'WP7'!$E91&gt;COLUMN(J42)-3),"X","")</f>
        <v>X</v>
      </c>
      <c r="K42" t="str">
        <f ca="1">IF(AND('WP7'!$D91&lt;COLUMN(K42)-1,'WP7'!$E91&gt;COLUMN(K42)-3),"X","")</f>
        <v>X</v>
      </c>
      <c r="L42" t="str">
        <f ca="1">IF(AND('WP7'!$D91&lt;COLUMN(L42)-1,'WP7'!$E91&gt;COLUMN(L42)-3),"X","")</f>
        <v>X</v>
      </c>
      <c r="M42" t="str">
        <f ca="1">IF(AND('WP7'!$D91&lt;COLUMN(M42)-1,'WP7'!$E91&gt;COLUMN(M42)-3),"X","")</f>
        <v>X</v>
      </c>
      <c r="N42" t="str">
        <f ca="1">IF(AND('WP7'!$D91&lt;COLUMN(N42)-1,'WP7'!$E91&gt;COLUMN(N42)-3),"X","")</f>
        <v>X</v>
      </c>
      <c r="O42" t="str">
        <f ca="1">IF(AND('WP7'!$D91&lt;COLUMN(O42)-1,'WP7'!$E91&gt;COLUMN(O42)-3),"X","")</f>
        <v>X</v>
      </c>
      <c r="P42" t="str">
        <f ca="1">IF(AND('WP7'!$D91&lt;COLUMN(P42)-1,'WP7'!$E91&gt;COLUMN(P42)-3),"X","")</f>
        <v>X</v>
      </c>
      <c r="Q42" t="str">
        <f ca="1">IF(AND('WP7'!$D91&lt;COLUMN(Q42)-1,'WP7'!$E91&gt;COLUMN(Q42)-3),"X","")</f>
        <v>X</v>
      </c>
      <c r="R42" t="str">
        <f ca="1">IF(AND('WP7'!$D91&lt;COLUMN(R42)-1,'WP7'!$E91&gt;COLUMN(R42)-3),"X","")</f>
        <v>X</v>
      </c>
      <c r="S42" t="str">
        <f ca="1">IF(AND('WP7'!$D91&lt;COLUMN(S42)-1,'WP7'!$E91&gt;COLUMN(S42)-3),"X","")</f>
        <v>X</v>
      </c>
      <c r="T42" t="str">
        <f ca="1">IF(AND('WP7'!$D91&lt;COLUMN(T42)-1,'WP7'!$E91&gt;COLUMN(T42)-3),"X","")</f>
        <v>X</v>
      </c>
      <c r="U42" t="str">
        <f ca="1">IF(AND('WP7'!$D91&lt;COLUMN(U42)-1,'WP7'!$E91&gt;COLUMN(U42)-3),"X","")</f>
        <v>X</v>
      </c>
      <c r="V42" t="str">
        <f ca="1">IF(AND('WP7'!$D91&lt;COLUMN(V42)-1,'WP7'!$E91&gt;COLUMN(V42)-3),"X","")</f>
        <v>X</v>
      </c>
      <c r="W42" t="str">
        <f ca="1">IF(AND('WP7'!$D91&lt;COLUMN(W42)-1,'WP7'!$E91&gt;COLUMN(W42)-3),"X","")</f>
        <v>X</v>
      </c>
      <c r="X42" t="str">
        <f ca="1">IF(AND('WP7'!$D91&lt;COLUMN(X42)-1,'WP7'!$E91&gt;COLUMN(X42)-3),"X","")</f>
        <v>X</v>
      </c>
      <c r="Y42" t="str">
        <f ca="1">IF(AND('WP7'!$D91&lt;COLUMN(Y42)-1,'WP7'!$E91&gt;COLUMN(Y42)-3),"X","")</f>
        <v>X</v>
      </c>
      <c r="Z42" t="str">
        <f ca="1">IF(AND('WP7'!$D91&lt;COLUMN(Z42)-1,'WP7'!$E91&gt;COLUMN(Z42)-3),"X","")</f>
        <v>X</v>
      </c>
      <c r="AA42" t="str">
        <f ca="1">IF(AND('WP7'!$D91&lt;COLUMN(AA42)-1,'WP7'!$E91&gt;COLUMN(AA42)-3),"X","")</f>
        <v>X</v>
      </c>
      <c r="AB42" t="str">
        <f ca="1">IF(AND('WP7'!$D91&lt;COLUMN(AB42)-1,'WP7'!$E91&gt;COLUMN(AB42)-3),"X","")</f>
        <v>X</v>
      </c>
      <c r="AC42" t="str">
        <f ca="1">IF(AND('WP7'!$D91&lt;COLUMN(AC42)-1,'WP7'!$E91&gt;COLUMN(AC42)-3),"X","")</f>
        <v>X</v>
      </c>
      <c r="AD42" t="str">
        <f ca="1">IF(AND('WP7'!$D91&lt;COLUMN(AD42)-1,'WP7'!$E91&gt;COLUMN(AD42)-3),"X","")</f>
        <v>X</v>
      </c>
      <c r="AE42" t="str">
        <f ca="1">IF(AND('WP7'!$D91&lt;COLUMN(AE42)-1,'WP7'!$E91&gt;COLUMN(AE42)-3),"X","")</f>
        <v>X</v>
      </c>
      <c r="AF42" t="str">
        <f ca="1">IF(AND('WP7'!$D91&lt;COLUMN(AF42)-1,'WP7'!$E91&gt;COLUMN(AF42)-3),"X","")</f>
        <v>X</v>
      </c>
      <c r="AG42" t="str">
        <f ca="1">IF(AND('WP7'!$D91&lt;COLUMN(AG42)-1,'WP7'!$E91&gt;COLUMN(AG42)-3),"X","")</f>
        <v/>
      </c>
      <c r="AH42" t="str">
        <f ca="1">IF(AND('WP7'!$D91&lt;COLUMN(AH42)-1,'WP7'!$E91&gt;COLUMN(AH42)-3),"X","")</f>
        <v/>
      </c>
      <c r="AI42" t="str">
        <f ca="1">IF(AND('WP7'!$D91&lt;COLUMN(AI42)-1,'WP7'!$E91&gt;COLUMN(AI42)-3),"X","")</f>
        <v/>
      </c>
      <c r="AJ42" t="str">
        <f ca="1">IF(AND('WP7'!$D91&lt;COLUMN(AJ42)-1,'WP7'!$E91&gt;COLUMN(AJ42)-3),"X","")</f>
        <v/>
      </c>
      <c r="AK42" t="str">
        <f ca="1">IF(AND('WP7'!$D91&lt;COLUMN(AK42)-1,'WP7'!$E91&gt;COLUMN(AK42)-3),"X","")</f>
        <v/>
      </c>
      <c r="AL42" s="53" t="str">
        <f ca="1">IF(AND('WP7'!$D91&lt;COLUMN(AL42)-1,'WP7'!$E91&gt;COLUMN(AL42)-3),"X","")</f>
        <v/>
      </c>
    </row>
    <row r="43" spans="2:38">
      <c r="B43" s="44" t="str">
        <f>'WP7'!B92</f>
        <v>Task 7.3</v>
      </c>
      <c r="C43" s="45" t="str">
        <f ca="1">IF(AND('WP7'!$D92&lt;COLUMN(C43)-1,'WP7'!$E92&gt;COLUMN(C43)-3),"X","")</f>
        <v/>
      </c>
      <c r="D43" t="str">
        <f ca="1">IF(AND('WP7'!$D92&lt;COLUMN(D43)-1,'WP7'!$E92&gt;COLUMN(D43)-3),"X","")</f>
        <v/>
      </c>
      <c r="E43" t="str">
        <f ca="1">IF(AND('WP7'!$D92&lt;COLUMN(E43)-1,'WP7'!$E92&gt;COLUMN(E43)-3),"X","")</f>
        <v/>
      </c>
      <c r="F43" t="str">
        <f ca="1">IF(AND('WP7'!$D92&lt;COLUMN(F43)-1,'WP7'!$E92&gt;COLUMN(F43)-3),"X","")</f>
        <v>X</v>
      </c>
      <c r="G43" t="str">
        <f ca="1">IF(AND('WP7'!$D92&lt;COLUMN(G43)-1,'WP7'!$E92&gt;COLUMN(G43)-3),"X","")</f>
        <v/>
      </c>
      <c r="H43" t="str">
        <f ca="1">IF(AND('WP7'!$D92&lt;COLUMN(H43)-1,'WP7'!$E92&gt;COLUMN(H43)-3),"X","")</f>
        <v/>
      </c>
      <c r="I43" t="str">
        <f ca="1">IF(AND('WP7'!$D92&lt;COLUMN(I43)-1,'WP7'!$E92&gt;COLUMN(I43)-3),"X","")</f>
        <v/>
      </c>
      <c r="J43" t="str">
        <f ca="1">IF(AND('WP7'!$D92&lt;COLUMN(J43)-1,'WP7'!$E92&gt;COLUMN(J43)-3),"X","")</f>
        <v/>
      </c>
      <c r="K43" t="str">
        <f ca="1">IF(AND('WP7'!$D92&lt;COLUMN(K43)-1,'WP7'!$E92&gt;COLUMN(K43)-3),"X","")</f>
        <v/>
      </c>
      <c r="L43" t="str">
        <f ca="1">IF(AND('WP7'!$D92&lt;COLUMN(L43)-1,'WP7'!$E92&gt;COLUMN(L43)-3),"X","")</f>
        <v/>
      </c>
      <c r="M43" t="str">
        <f ca="1">IF(AND('WP7'!$D92&lt;COLUMN(M43)-1,'WP7'!$E92&gt;COLUMN(M43)-3),"X","")</f>
        <v/>
      </c>
      <c r="N43" t="str">
        <f ca="1">IF(AND('WP7'!$D92&lt;COLUMN(N43)-1,'WP7'!$E92&gt;COLUMN(N43)-3),"X","")</f>
        <v/>
      </c>
      <c r="O43" t="str">
        <f ca="1">IF(AND('WP7'!$D92&lt;COLUMN(O43)-1,'WP7'!$E92&gt;COLUMN(O43)-3),"X","")</f>
        <v/>
      </c>
      <c r="P43" t="str">
        <f ca="1">IF(AND('WP7'!$D92&lt;COLUMN(P43)-1,'WP7'!$E92&gt;COLUMN(P43)-3),"X","")</f>
        <v/>
      </c>
      <c r="Q43" t="str">
        <f ca="1">IF(AND('WP7'!$D92&lt;COLUMN(Q43)-1,'WP7'!$E92&gt;COLUMN(Q43)-3),"X","")</f>
        <v/>
      </c>
      <c r="R43" t="str">
        <f ca="1">IF(AND('WP7'!$D92&lt;COLUMN(R43)-1,'WP7'!$E92&gt;COLUMN(R43)-3),"X","")</f>
        <v/>
      </c>
      <c r="S43" t="str">
        <f ca="1">IF(AND('WP7'!$D92&lt;COLUMN(S43)-1,'WP7'!$E92&gt;COLUMN(S43)-3),"X","")</f>
        <v/>
      </c>
      <c r="T43" t="str">
        <f ca="1">IF(AND('WP7'!$D92&lt;COLUMN(T43)-1,'WP7'!$E92&gt;COLUMN(T43)-3),"X","")</f>
        <v/>
      </c>
      <c r="U43" t="str">
        <f ca="1">IF(AND('WP7'!$D92&lt;COLUMN(U43)-1,'WP7'!$E92&gt;COLUMN(U43)-3),"X","")</f>
        <v/>
      </c>
      <c r="V43" t="str">
        <f ca="1">IF(AND('WP7'!$D92&lt;COLUMN(V43)-1,'WP7'!$E92&gt;COLUMN(V43)-3),"X","")</f>
        <v/>
      </c>
      <c r="W43" t="str">
        <f ca="1">IF(AND('WP7'!$D92&lt;COLUMN(W43)-1,'WP7'!$E92&gt;COLUMN(W43)-3),"X","")</f>
        <v/>
      </c>
      <c r="X43" t="str">
        <f ca="1">IF(AND('WP7'!$D92&lt;COLUMN(X43)-1,'WP7'!$E92&gt;COLUMN(X43)-3),"X","")</f>
        <v/>
      </c>
      <c r="Y43" t="str">
        <f ca="1">IF(AND('WP7'!$D92&lt;COLUMN(Y43)-1,'WP7'!$E92&gt;COLUMN(Y43)-3),"X","")</f>
        <v/>
      </c>
      <c r="Z43" t="str">
        <f ca="1">IF(AND('WP7'!$D92&lt;COLUMN(Z43)-1,'WP7'!$E92&gt;COLUMN(Z43)-3),"X","")</f>
        <v/>
      </c>
      <c r="AA43" t="str">
        <f ca="1">IF(AND('WP7'!$D92&lt;COLUMN(AA43)-1,'WP7'!$E92&gt;COLUMN(AA43)-3),"X","")</f>
        <v/>
      </c>
      <c r="AB43" t="str">
        <f ca="1">IF(AND('WP7'!$D92&lt;COLUMN(AB43)-1,'WP7'!$E92&gt;COLUMN(AB43)-3),"X","")</f>
        <v/>
      </c>
      <c r="AC43" t="str">
        <f ca="1">IF(AND('WP7'!$D92&lt;COLUMN(AC43)-1,'WP7'!$E92&gt;COLUMN(AC43)-3),"X","")</f>
        <v/>
      </c>
      <c r="AD43" t="str">
        <f ca="1">IF(AND('WP7'!$D92&lt;COLUMN(AD43)-1,'WP7'!$E92&gt;COLUMN(AD43)-3),"X","")</f>
        <v/>
      </c>
      <c r="AE43" t="str">
        <f ca="1">IF(AND('WP7'!$D92&lt;COLUMN(AE43)-1,'WP7'!$E92&gt;COLUMN(AE43)-3),"X","")</f>
        <v/>
      </c>
      <c r="AF43" t="str">
        <f ca="1">IF(AND('WP7'!$D92&lt;COLUMN(AF43)-1,'WP7'!$E92&gt;COLUMN(AF43)-3),"X","")</f>
        <v/>
      </c>
      <c r="AG43" t="str">
        <f ca="1">IF(AND('WP7'!$D92&lt;COLUMN(AG43)-1,'WP7'!$E92&gt;COLUMN(AG43)-3),"X","")</f>
        <v/>
      </c>
      <c r="AH43" t="str">
        <f ca="1">IF(AND('WP7'!$D92&lt;COLUMN(AH43)-1,'WP7'!$E92&gt;COLUMN(AH43)-3),"X","")</f>
        <v/>
      </c>
      <c r="AI43" t="str">
        <f ca="1">IF(AND('WP7'!$D92&lt;COLUMN(AI43)-1,'WP7'!$E92&gt;COLUMN(AI43)-3),"X","")</f>
        <v/>
      </c>
      <c r="AJ43" t="str">
        <f ca="1">IF(AND('WP7'!$D92&lt;COLUMN(AJ43)-1,'WP7'!$E92&gt;COLUMN(AJ43)-3),"X","")</f>
        <v/>
      </c>
      <c r="AK43" t="str">
        <f ca="1">IF(AND('WP7'!$D92&lt;COLUMN(AK43)-1,'WP7'!$E92&gt;COLUMN(AK43)-3),"X","")</f>
        <v/>
      </c>
      <c r="AL43" s="53" t="str">
        <f ca="1">IF(AND('WP7'!$D92&lt;COLUMN(AL43)-1,'WP7'!$E92&gt;COLUMN(AL43)-3),"X","")</f>
        <v/>
      </c>
    </row>
    <row r="44" spans="2:38">
      <c r="B44" s="44" t="str">
        <f>'WP7'!B93</f>
        <v>Task 7.4</v>
      </c>
      <c r="C44" s="45" t="str">
        <f ca="1">IF(AND('WP7'!$D93&lt;COLUMN(C44)-1,'WP7'!$E93&gt;COLUMN(C44)-3),"X","")</f>
        <v/>
      </c>
      <c r="D44" t="str">
        <f ca="1">IF(AND('WP7'!$D93&lt;COLUMN(D44)-1,'WP7'!$E93&gt;COLUMN(D44)-3),"X","")</f>
        <v/>
      </c>
      <c r="E44" t="str">
        <f ca="1">IF(AND('WP7'!$D93&lt;COLUMN(E44)-1,'WP7'!$E93&gt;COLUMN(E44)-3),"X","")</f>
        <v/>
      </c>
      <c r="F44" t="str">
        <f ca="1">IF(AND('WP7'!$D93&lt;COLUMN(F44)-1,'WP7'!$E93&gt;COLUMN(F44)-3),"X","")</f>
        <v/>
      </c>
      <c r="G44" t="str">
        <f ca="1">IF(AND('WP7'!$D93&lt;COLUMN(G44)-1,'WP7'!$E93&gt;COLUMN(G44)-3),"X","")</f>
        <v/>
      </c>
      <c r="H44" t="str">
        <f ca="1">IF(AND('WP7'!$D93&lt;COLUMN(H44)-1,'WP7'!$E93&gt;COLUMN(H44)-3),"X","")</f>
        <v/>
      </c>
      <c r="I44" t="str">
        <f ca="1">IF(AND('WP7'!$D93&lt;COLUMN(I44)-1,'WP7'!$E93&gt;COLUMN(I44)-3),"X","")</f>
        <v/>
      </c>
      <c r="J44" t="str">
        <f ca="1">IF(AND('WP7'!$D93&lt;COLUMN(J44)-1,'WP7'!$E93&gt;COLUMN(J44)-3),"X","")</f>
        <v/>
      </c>
      <c r="K44" t="str">
        <f ca="1">IF(AND('WP7'!$D93&lt;COLUMN(K44)-1,'WP7'!$E93&gt;COLUMN(K44)-3),"X","")</f>
        <v/>
      </c>
      <c r="L44" t="str">
        <f ca="1">IF(AND('WP7'!$D93&lt;COLUMN(L44)-1,'WP7'!$E93&gt;COLUMN(L44)-3),"X","")</f>
        <v/>
      </c>
      <c r="M44" t="str">
        <f ca="1">IF(AND('WP7'!$D93&lt;COLUMN(M44)-1,'WP7'!$E93&gt;COLUMN(M44)-3),"X","")</f>
        <v/>
      </c>
      <c r="N44" t="str">
        <f ca="1">IF(AND('WP7'!$D93&lt;COLUMN(N44)-1,'WP7'!$E93&gt;COLUMN(N44)-3),"X","")</f>
        <v/>
      </c>
      <c r="O44" t="str">
        <f ca="1">IF(AND('WP7'!$D93&lt;COLUMN(O44)-1,'WP7'!$E93&gt;COLUMN(O44)-3),"X","")</f>
        <v/>
      </c>
      <c r="P44" t="str">
        <f ca="1">IF(AND('WP7'!$D93&lt;COLUMN(P44)-1,'WP7'!$E93&gt;COLUMN(P44)-3),"X","")</f>
        <v/>
      </c>
      <c r="Q44" t="str">
        <f ca="1">IF(AND('WP7'!$D93&lt;COLUMN(Q44)-1,'WP7'!$E93&gt;COLUMN(Q44)-3),"X","")</f>
        <v/>
      </c>
      <c r="R44" t="str">
        <f ca="1">IF(AND('WP7'!$D93&lt;COLUMN(R44)-1,'WP7'!$E93&gt;COLUMN(R44)-3),"X","")</f>
        <v/>
      </c>
      <c r="S44" t="str">
        <f ca="1">IF(AND('WP7'!$D93&lt;COLUMN(S44)-1,'WP7'!$E93&gt;COLUMN(S44)-3),"X","")</f>
        <v/>
      </c>
      <c r="T44" t="str">
        <f ca="1">IF(AND('WP7'!$D93&lt;COLUMN(T44)-1,'WP7'!$E93&gt;COLUMN(T44)-3),"X","")</f>
        <v/>
      </c>
      <c r="U44" t="str">
        <f ca="1">IF(AND('WP7'!$D93&lt;COLUMN(U44)-1,'WP7'!$E93&gt;COLUMN(U44)-3),"X","")</f>
        <v/>
      </c>
      <c r="V44" t="str">
        <f ca="1">IF(AND('WP7'!$D93&lt;COLUMN(V44)-1,'WP7'!$E93&gt;COLUMN(V44)-3),"X","")</f>
        <v/>
      </c>
      <c r="W44" t="str">
        <f ca="1">IF(AND('WP7'!$D93&lt;COLUMN(W44)-1,'WP7'!$E93&gt;COLUMN(W44)-3),"X","")</f>
        <v/>
      </c>
      <c r="X44" t="str">
        <f ca="1">IF(AND('WP7'!$D93&lt;COLUMN(X44)-1,'WP7'!$E93&gt;COLUMN(X44)-3),"X","")</f>
        <v/>
      </c>
      <c r="Y44" t="str">
        <f ca="1">IF(AND('WP7'!$D93&lt;COLUMN(Y44)-1,'WP7'!$E93&gt;COLUMN(Y44)-3),"X","")</f>
        <v/>
      </c>
      <c r="Z44" t="str">
        <f ca="1">IF(AND('WP7'!$D93&lt;COLUMN(Z44)-1,'WP7'!$E93&gt;COLUMN(Z44)-3),"X","")</f>
        <v/>
      </c>
      <c r="AA44" t="str">
        <f ca="1">IF(AND('WP7'!$D93&lt;COLUMN(AA44)-1,'WP7'!$E93&gt;COLUMN(AA44)-3),"X","")</f>
        <v/>
      </c>
      <c r="AB44" t="str">
        <f ca="1">IF(AND('WP7'!$D93&lt;COLUMN(AB44)-1,'WP7'!$E93&gt;COLUMN(AB44)-3),"X","")</f>
        <v/>
      </c>
      <c r="AC44" t="str">
        <f ca="1">IF(AND('WP7'!$D93&lt;COLUMN(AC44)-1,'WP7'!$E93&gt;COLUMN(AC44)-3),"X","")</f>
        <v/>
      </c>
      <c r="AD44" t="str">
        <f ca="1">IF(AND('WP7'!$D93&lt;COLUMN(AD44)-1,'WP7'!$E93&gt;COLUMN(AD44)-3),"X","")</f>
        <v/>
      </c>
      <c r="AE44" t="str">
        <f ca="1">IF(AND('WP7'!$D93&lt;COLUMN(AE44)-1,'WP7'!$E93&gt;COLUMN(AE44)-3),"X","")</f>
        <v/>
      </c>
      <c r="AF44" t="str">
        <f ca="1">IF(AND('WP7'!$D93&lt;COLUMN(AF44)-1,'WP7'!$E93&gt;COLUMN(AF44)-3),"X","")</f>
        <v/>
      </c>
      <c r="AG44" t="str">
        <f ca="1">IF(AND('WP7'!$D93&lt;COLUMN(AG44)-1,'WP7'!$E93&gt;COLUMN(AG44)-3),"X","")</f>
        <v/>
      </c>
      <c r="AH44" t="str">
        <f ca="1">IF(AND('WP7'!$D93&lt;COLUMN(AH44)-1,'WP7'!$E93&gt;COLUMN(AH44)-3),"X","")</f>
        <v/>
      </c>
      <c r="AI44" t="str">
        <f ca="1">IF(AND('WP7'!$D93&lt;COLUMN(AI44)-1,'WP7'!$E93&gt;COLUMN(AI44)-3),"X","")</f>
        <v/>
      </c>
      <c r="AJ44" t="str">
        <f ca="1">IF(AND('WP7'!$D93&lt;COLUMN(AJ44)-1,'WP7'!$E93&gt;COLUMN(AJ44)-3),"X","")</f>
        <v/>
      </c>
      <c r="AK44" t="str">
        <f ca="1">IF(AND('WP7'!$D93&lt;COLUMN(AK44)-1,'WP7'!$E93&gt;COLUMN(AK44)-3),"X","")</f>
        <v/>
      </c>
      <c r="AL44" s="53" t="str">
        <f ca="1">IF(AND('WP7'!$D93&lt;COLUMN(AL44)-1,'WP7'!$E93&gt;COLUMN(AL44)-3),"X","")</f>
        <v/>
      </c>
    </row>
    <row r="45" spans="2:38">
      <c r="B45" s="44" t="str">
        <f>'WP7'!B94</f>
        <v>Task 7.5</v>
      </c>
      <c r="C45" s="45" t="str">
        <f ca="1">IF(AND('WP7'!$D94&lt;COLUMN(C45)-1,'WP7'!$E94&gt;COLUMN(C45)-3),"X","")</f>
        <v/>
      </c>
      <c r="D45" t="str">
        <f ca="1">IF(AND('WP7'!$D94&lt;COLUMN(D45)-1,'WP7'!$E94&gt;COLUMN(D45)-3),"X","")</f>
        <v/>
      </c>
      <c r="E45" t="str">
        <f ca="1">IF(AND('WP7'!$D94&lt;COLUMN(E45)-1,'WP7'!$E94&gt;COLUMN(E45)-3),"X","")</f>
        <v/>
      </c>
      <c r="F45" t="str">
        <f ca="1">IF(AND('WP7'!$D94&lt;COLUMN(F45)-1,'WP7'!$E94&gt;COLUMN(F45)-3),"X","")</f>
        <v/>
      </c>
      <c r="G45" t="str">
        <f ca="1">IF(AND('WP7'!$D94&lt;COLUMN(G45)-1,'WP7'!$E94&gt;COLUMN(G45)-3),"X","")</f>
        <v>X</v>
      </c>
      <c r="H45" t="str">
        <f ca="1">IF(AND('WP7'!$D94&lt;COLUMN(H45)-1,'WP7'!$E94&gt;COLUMN(H45)-3),"X","")</f>
        <v>X</v>
      </c>
      <c r="I45" t="str">
        <f ca="1">IF(AND('WP7'!$D94&lt;COLUMN(I45)-1,'WP7'!$E94&gt;COLUMN(I45)-3),"X","")</f>
        <v>X</v>
      </c>
      <c r="J45" t="str">
        <f ca="1">IF(AND('WP7'!$D94&lt;COLUMN(J45)-1,'WP7'!$E94&gt;COLUMN(J45)-3),"X","")</f>
        <v>X</v>
      </c>
      <c r="K45" t="str">
        <f ca="1">IF(AND('WP7'!$D94&lt;COLUMN(K45)-1,'WP7'!$E94&gt;COLUMN(K45)-3),"X","")</f>
        <v>X</v>
      </c>
      <c r="L45" t="str">
        <f ca="1">IF(AND('WP7'!$D94&lt;COLUMN(L45)-1,'WP7'!$E94&gt;COLUMN(L45)-3),"X","")</f>
        <v>X</v>
      </c>
      <c r="M45" t="str">
        <f ca="1">IF(AND('WP7'!$D94&lt;COLUMN(M45)-1,'WP7'!$E94&gt;COLUMN(M45)-3),"X","")</f>
        <v>X</v>
      </c>
      <c r="N45" t="str">
        <f ca="1">IF(AND('WP7'!$D94&lt;COLUMN(N45)-1,'WP7'!$E94&gt;COLUMN(N45)-3),"X","")</f>
        <v>X</v>
      </c>
      <c r="O45" t="str">
        <f ca="1">IF(AND('WP7'!$D94&lt;COLUMN(O45)-1,'WP7'!$E94&gt;COLUMN(O45)-3),"X","")</f>
        <v>X</v>
      </c>
      <c r="P45" t="str">
        <f ca="1">IF(AND('WP7'!$D94&lt;COLUMN(P45)-1,'WP7'!$E94&gt;COLUMN(P45)-3),"X","")</f>
        <v>X</v>
      </c>
      <c r="Q45" t="str">
        <f ca="1">IF(AND('WP7'!$D94&lt;COLUMN(Q45)-1,'WP7'!$E94&gt;COLUMN(Q45)-3),"X","")</f>
        <v>X</v>
      </c>
      <c r="R45" t="str">
        <f ca="1">IF(AND('WP7'!$D94&lt;COLUMN(R45)-1,'WP7'!$E94&gt;COLUMN(R45)-3),"X","")</f>
        <v>X</v>
      </c>
      <c r="S45" t="str">
        <f ca="1">IF(AND('WP7'!$D94&lt;COLUMN(S45)-1,'WP7'!$E94&gt;COLUMN(S45)-3),"X","")</f>
        <v>X</v>
      </c>
      <c r="T45" t="str">
        <f ca="1">IF(AND('WP7'!$D94&lt;COLUMN(T45)-1,'WP7'!$E94&gt;COLUMN(T45)-3),"X","")</f>
        <v/>
      </c>
      <c r="U45" t="str">
        <f ca="1">IF(AND('WP7'!$D94&lt;COLUMN(U45)-1,'WP7'!$E94&gt;COLUMN(U45)-3),"X","")</f>
        <v/>
      </c>
      <c r="V45" t="str">
        <f ca="1">IF(AND('WP7'!$D94&lt;COLUMN(V45)-1,'WP7'!$E94&gt;COLUMN(V45)-3),"X","")</f>
        <v/>
      </c>
      <c r="W45" t="str">
        <f ca="1">IF(AND('WP7'!$D94&lt;COLUMN(W45)-1,'WP7'!$E94&gt;COLUMN(W45)-3),"X","")</f>
        <v/>
      </c>
      <c r="X45" t="str">
        <f ca="1">IF(AND('WP7'!$D94&lt;COLUMN(X45)-1,'WP7'!$E94&gt;COLUMN(X45)-3),"X","")</f>
        <v/>
      </c>
      <c r="Y45" t="str">
        <f ca="1">IF(AND('WP7'!$D94&lt;COLUMN(Y45)-1,'WP7'!$E94&gt;COLUMN(Y45)-3),"X","")</f>
        <v/>
      </c>
      <c r="Z45" t="str">
        <f ca="1">IF(AND('WP7'!$D94&lt;COLUMN(Z45)-1,'WP7'!$E94&gt;COLUMN(Z45)-3),"X","")</f>
        <v/>
      </c>
      <c r="AA45" t="str">
        <f ca="1">IF(AND('WP7'!$D94&lt;COLUMN(AA45)-1,'WP7'!$E94&gt;COLUMN(AA45)-3),"X","")</f>
        <v/>
      </c>
      <c r="AB45" t="str">
        <f ca="1">IF(AND('WP7'!$D94&lt;COLUMN(AB45)-1,'WP7'!$E94&gt;COLUMN(AB45)-3),"X","")</f>
        <v/>
      </c>
      <c r="AC45" t="str">
        <f ca="1">IF(AND('WP7'!$D94&lt;COLUMN(AC45)-1,'WP7'!$E94&gt;COLUMN(AC45)-3),"X","")</f>
        <v/>
      </c>
      <c r="AD45" t="str">
        <f ca="1">IF(AND('WP7'!$D94&lt;COLUMN(AD45)-1,'WP7'!$E94&gt;COLUMN(AD45)-3),"X","")</f>
        <v/>
      </c>
      <c r="AE45" t="str">
        <f ca="1">IF(AND('WP7'!$D94&lt;COLUMN(AE45)-1,'WP7'!$E94&gt;COLUMN(AE45)-3),"X","")</f>
        <v/>
      </c>
      <c r="AF45" t="str">
        <f ca="1">IF(AND('WP7'!$D94&lt;COLUMN(AF45)-1,'WP7'!$E94&gt;COLUMN(AF45)-3),"X","")</f>
        <v/>
      </c>
      <c r="AG45" t="str">
        <f ca="1">IF(AND('WP7'!$D94&lt;COLUMN(AG45)-1,'WP7'!$E94&gt;COLUMN(AG45)-3),"X","")</f>
        <v/>
      </c>
      <c r="AH45" t="str">
        <f ca="1">IF(AND('WP7'!$D94&lt;COLUMN(AH45)-1,'WP7'!$E94&gt;COLUMN(AH45)-3),"X","")</f>
        <v/>
      </c>
      <c r="AI45" t="str">
        <f ca="1">IF(AND('WP7'!$D94&lt;COLUMN(AI45)-1,'WP7'!$E94&gt;COLUMN(AI45)-3),"X","")</f>
        <v/>
      </c>
      <c r="AJ45" t="str">
        <f ca="1">IF(AND('WP7'!$D94&lt;COLUMN(AJ45)-1,'WP7'!$E94&gt;COLUMN(AJ45)-3),"X","")</f>
        <v/>
      </c>
      <c r="AK45" t="str">
        <f ca="1">IF(AND('WP7'!$D94&lt;COLUMN(AK45)-1,'WP7'!$E94&gt;COLUMN(AK45)-3),"X","")</f>
        <v/>
      </c>
      <c r="AL45" s="53" t="str">
        <f ca="1">IF(AND('WP7'!$D94&lt;COLUMN(AL45)-1,'WP7'!$E94&gt;COLUMN(AL45)-3),"X","")</f>
        <v/>
      </c>
    </row>
    <row r="46" spans="2:38">
      <c r="B46" s="49" t="str">
        <f>'WP7'!B95</f>
        <v>Task 7.6</v>
      </c>
      <c r="C46" s="50" t="str">
        <f ca="1">IF(AND('WP7'!$D95&lt;COLUMN(C46)-1,'WP7'!$E95&gt;COLUMN(C46)-3),"X","")</f>
        <v/>
      </c>
      <c r="D46" s="50" t="str">
        <f ca="1">IF(AND('WP7'!$D95&lt;COLUMN(D46)-1,'WP7'!$E95&gt;COLUMN(D46)-3),"X","")</f>
        <v/>
      </c>
      <c r="E46" s="50" t="str">
        <f ca="1">IF(AND('WP7'!$D95&lt;COLUMN(E46)-1,'WP7'!$E95&gt;COLUMN(E46)-3),"X","")</f>
        <v/>
      </c>
      <c r="F46" s="50" t="str">
        <f ca="1">IF(AND('WP7'!$D95&lt;COLUMN(F46)-1,'WP7'!$E95&gt;COLUMN(F46)-3),"X","")</f>
        <v/>
      </c>
      <c r="G46" s="50" t="str">
        <f ca="1">IF(AND('WP7'!$D95&lt;COLUMN(G46)-1,'WP7'!$E95&gt;COLUMN(G46)-3),"X","")</f>
        <v/>
      </c>
      <c r="H46" s="50" t="str">
        <f ca="1">IF(AND('WP7'!$D95&lt;COLUMN(H46)-1,'WP7'!$E95&gt;COLUMN(H46)-3),"X","")</f>
        <v/>
      </c>
      <c r="I46" s="50" t="str">
        <f ca="1">IF(AND('WP7'!$D95&lt;COLUMN(I46)-1,'WP7'!$E95&gt;COLUMN(I46)-3),"X","")</f>
        <v/>
      </c>
      <c r="J46" s="50" t="str">
        <f ca="1">IF(AND('WP7'!$D95&lt;COLUMN(J46)-1,'WP7'!$E95&gt;COLUMN(J46)-3),"X","")</f>
        <v/>
      </c>
      <c r="K46" s="50" t="str">
        <f ca="1">IF(AND('WP7'!$D95&lt;COLUMN(K46)-1,'WP7'!$E95&gt;COLUMN(K46)-3),"X","")</f>
        <v>X</v>
      </c>
      <c r="L46" s="50" t="str">
        <f ca="1">IF(AND('WP7'!$D95&lt;COLUMN(L46)-1,'WP7'!$E95&gt;COLUMN(L46)-3),"X","")</f>
        <v>X</v>
      </c>
      <c r="M46" s="50" t="str">
        <f ca="1">IF(AND('WP7'!$D95&lt;COLUMN(M46)-1,'WP7'!$E95&gt;COLUMN(M46)-3),"X","")</f>
        <v>X</v>
      </c>
      <c r="N46" s="50" t="str">
        <f ca="1">IF(AND('WP7'!$D95&lt;COLUMN(N46)-1,'WP7'!$E95&gt;COLUMN(N46)-3),"X","")</f>
        <v>X</v>
      </c>
      <c r="O46" s="50" t="str">
        <f ca="1">IF(AND('WP7'!$D95&lt;COLUMN(O46)-1,'WP7'!$E95&gt;COLUMN(O46)-3),"X","")</f>
        <v>X</v>
      </c>
      <c r="P46" s="50" t="str">
        <f ca="1">IF(AND('WP7'!$D95&lt;COLUMN(P46)-1,'WP7'!$E95&gt;COLUMN(P46)-3),"X","")</f>
        <v>X</v>
      </c>
      <c r="Q46" s="50" t="str">
        <f ca="1">IF(AND('WP7'!$D95&lt;COLUMN(Q46)-1,'WP7'!$E95&gt;COLUMN(Q46)-3),"X","")</f>
        <v>X</v>
      </c>
      <c r="R46" s="50" t="str">
        <f ca="1">IF(AND('WP7'!$D95&lt;COLUMN(R46)-1,'WP7'!$E95&gt;COLUMN(R46)-3),"X","")</f>
        <v>X</v>
      </c>
      <c r="S46" s="50" t="str">
        <f ca="1">IF(AND('WP7'!$D95&lt;COLUMN(S46)-1,'WP7'!$E95&gt;COLUMN(S46)-3),"X","")</f>
        <v>X</v>
      </c>
      <c r="T46" s="50" t="str">
        <f ca="1">IF(AND('WP7'!$D95&lt;COLUMN(T46)-1,'WP7'!$E95&gt;COLUMN(T46)-3),"X","")</f>
        <v>X</v>
      </c>
      <c r="U46" s="50" t="str">
        <f ca="1">IF(AND('WP7'!$D95&lt;COLUMN(U46)-1,'WP7'!$E95&gt;COLUMN(U46)-3),"X","")</f>
        <v>X</v>
      </c>
      <c r="V46" s="50" t="str">
        <f ca="1">IF(AND('WP7'!$D95&lt;COLUMN(V46)-1,'WP7'!$E95&gt;COLUMN(V46)-3),"X","")</f>
        <v>X</v>
      </c>
      <c r="W46" s="50" t="str">
        <f ca="1">IF(AND('WP7'!$D95&lt;COLUMN(W46)-1,'WP7'!$E95&gt;COLUMN(W46)-3),"X","")</f>
        <v>X</v>
      </c>
      <c r="X46" s="50" t="str">
        <f ca="1">IF(AND('WP7'!$D95&lt;COLUMN(X46)-1,'WP7'!$E95&gt;COLUMN(X46)-3),"X","")</f>
        <v>X</v>
      </c>
      <c r="Y46" s="50" t="str">
        <f ca="1">IF(AND('WP7'!$D95&lt;COLUMN(Y46)-1,'WP7'!$E95&gt;COLUMN(Y46)-3),"X","")</f>
        <v>X</v>
      </c>
      <c r="Z46" s="50" t="str">
        <f ca="1">IF(AND('WP7'!$D95&lt;COLUMN(Z46)-1,'WP7'!$E95&gt;COLUMN(Z46)-3),"X","")</f>
        <v>X</v>
      </c>
      <c r="AA46" s="50" t="str">
        <f ca="1">IF(AND('WP7'!$D95&lt;COLUMN(AA46)-1,'WP7'!$E95&gt;COLUMN(AA46)-3),"X","")</f>
        <v>X</v>
      </c>
      <c r="AB46" s="50" t="str">
        <f ca="1">IF(AND('WP7'!$D95&lt;COLUMN(AB46)-1,'WP7'!$E95&gt;COLUMN(AB46)-3),"X","")</f>
        <v>X</v>
      </c>
      <c r="AC46" s="50" t="str">
        <f ca="1">IF(AND('WP7'!$D95&lt;COLUMN(AC46)-1,'WP7'!$E95&gt;COLUMN(AC46)-3),"X","")</f>
        <v>X</v>
      </c>
      <c r="AD46" s="50" t="str">
        <f ca="1">IF(AND('WP7'!$D95&lt;COLUMN(AD46)-1,'WP7'!$E95&gt;COLUMN(AD46)-3),"X","")</f>
        <v>X</v>
      </c>
      <c r="AE46" s="50" t="str">
        <f ca="1">IF(AND('WP7'!$D95&lt;COLUMN(AE46)-1,'WP7'!$E95&gt;COLUMN(AE46)-3),"X","")</f>
        <v>X</v>
      </c>
      <c r="AF46" s="50" t="str">
        <f ca="1">IF(AND('WP7'!$D95&lt;COLUMN(AF46)-1,'WP7'!$E95&gt;COLUMN(AF46)-3),"X","")</f>
        <v>X</v>
      </c>
      <c r="AG46" s="50" t="str">
        <f ca="1">IF(AND('WP7'!$D95&lt;COLUMN(AG46)-1,'WP7'!$E95&gt;COLUMN(AG46)-3),"X","")</f>
        <v>X</v>
      </c>
      <c r="AH46" s="50" t="str">
        <f ca="1">IF(AND('WP7'!$D95&lt;COLUMN(AH46)-1,'WP7'!$E95&gt;COLUMN(AH46)-3),"X","")</f>
        <v>X</v>
      </c>
      <c r="AI46" s="50" t="str">
        <f ca="1">IF(AND('WP7'!$D95&lt;COLUMN(AI46)-1,'WP7'!$E95&gt;COLUMN(AI46)-3),"X","")</f>
        <v>X</v>
      </c>
      <c r="AJ46" s="50" t="str">
        <f ca="1">IF(AND('WP7'!$D95&lt;COLUMN(AJ46)-1,'WP7'!$E95&gt;COLUMN(AJ46)-3),"X","")</f>
        <v/>
      </c>
      <c r="AK46" s="50" t="str">
        <f ca="1">IF(AND('WP7'!$D95&lt;COLUMN(AK46)-1,'WP7'!$E95&gt;COLUMN(AK46)-3),"X","")</f>
        <v/>
      </c>
      <c r="AL46" s="55" t="str">
        <f ca="1">IF(AND('WP7'!$D95&lt;COLUMN(AL46)-1,'WP7'!$E95&gt;COLUMN(AL46)-3),"X","")</f>
        <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31"/>
  <sheetViews>
    <sheetView workbookViewId="0">
      <selection activeCell="E10" sqref="E10"/>
    </sheetView>
  </sheetViews>
  <sheetFormatPr baseColWidth="10" defaultRowHeight="15"/>
  <sheetData>
    <row r="4" spans="1:12" ht="21">
      <c r="B4" s="35" t="s">
        <v>474</v>
      </c>
      <c r="C4" s="35"/>
      <c r="D4" s="35"/>
      <c r="E4" s="35"/>
      <c r="F4" s="35"/>
      <c r="G4" s="35"/>
      <c r="H4" s="35"/>
      <c r="I4" s="35"/>
      <c r="J4" s="35"/>
      <c r="K4" s="38"/>
      <c r="L4" s="38"/>
    </row>
    <row r="6" spans="1:12" ht="90">
      <c r="A6" s="36" t="s">
        <v>475</v>
      </c>
      <c r="B6" s="36" t="s">
        <v>476</v>
      </c>
      <c r="C6" s="36" t="s">
        <v>4</v>
      </c>
      <c r="D6" s="36" t="s">
        <v>477</v>
      </c>
      <c r="E6" s="36" t="s">
        <v>478</v>
      </c>
      <c r="F6" s="36" t="s">
        <v>479</v>
      </c>
      <c r="G6" s="36" t="s">
        <v>480</v>
      </c>
      <c r="H6" s="36"/>
      <c r="I6" s="36"/>
      <c r="J6" s="36"/>
      <c r="K6" s="36" t="s">
        <v>481</v>
      </c>
    </row>
    <row r="7" spans="1:12" ht="75">
      <c r="A7" s="36"/>
      <c r="B7" s="36"/>
      <c r="C7" s="36"/>
      <c r="D7" s="36"/>
      <c r="E7" s="36"/>
      <c r="F7" s="36"/>
      <c r="G7" s="36" t="s">
        <v>482</v>
      </c>
      <c r="H7" s="36" t="s">
        <v>483</v>
      </c>
      <c r="I7" s="36" t="s">
        <v>484</v>
      </c>
      <c r="J7" s="36" t="s">
        <v>485</v>
      </c>
      <c r="K7" s="36"/>
    </row>
    <row r="8" spans="1:12">
      <c r="A8" s="12">
        <v>1</v>
      </c>
      <c r="B8" s="12" t="str">
        <f ca="1">INDIRECT(ADDRESS(MATCH(A8,'List of Partners'!$A$4:$A$16,0)+3,4,,,"List of Partners"))</f>
        <v>ULIEGE</v>
      </c>
      <c r="C8" s="12" t="str">
        <f ca="1">INDIRECT(ADDRESS(MATCH($A8,'List of Partners'!$A$4:$A$16,0)+3,7,,,"List of Partners"))</f>
        <v>BE</v>
      </c>
      <c r="D8" s="12" t="str">
        <f ca="1">INDIRECT(ADDRESS(MATCH($A8,'List of Partners'!$A$4:$A$16,0)+3,9,,,"List of Partners"))</f>
        <v>Yes</v>
      </c>
      <c r="E8" s="12">
        <f ca="1">COUNTIF('WP1'!$F$1:$F$51,$B8)+COUNTIF('WP2'!$F$1:$F$51,$B8)+COUNTIF('WP3'!$F$1:$F$34,$B8)+COUNTIF('WP4'!$F$1:$F$47,$B8)+COUNTIF('WP5'!$F$1:$F$36,$B8)+COUNTIF('WP6'!$F$1:$F$39,$B8)+COUNTIF('WP7'!$F$1:$F$80,$B8)</f>
        <v>17</v>
      </c>
      <c r="F8" s="12" t="e">
        <f ca="1">INDIRECT(ADDRESS(MATCH("Total Person Months per Participating organisation",'WP1'!$B$1:$B$53,0),MATCH($B8,'WP1'!$A$52:$V$52,0),,,"WP1"))+INDIRECT(ADDRESS(MATCH("Total Person Months per Participating organisation",'WP2'!$B$1:$B$53,0),MATCH($B8,'WP2'!$A$52:$X$52,0),,,"WP2"))+INDIRECT(ADDRESS(MATCH("Total Person Months per Participating organisation",'WP3'!$B$1:$B$36,0),MATCH($B8,'WP3'!$A$35:$V$35,0),,,"WP3"))+INDIRECT(ADDRESS(MATCH("Total Person Months per Participating organisation",'WP4'!$B$1:$B$49,0),MATCH($B8,'WP4'!$A$48:$V$48,0),,,"WP4"))+INDIRECT(ADDRESS(MATCH("Total Person Months per Participating organisation",'WP5'!$B$1:$B$38,0),MATCH($B8,'WP5'!$A$37:$V$37,0),,,"WP5"))+INDIRECT(ADDRESS(MATCH("Total Person Months per Participating organisation",'WP6'!$B$1:$B$41,0),MATCH($B8,'WP6'!$A$40:$V$40,0),,,"WP6"))+INDIRECT(ADDRESS(MATCH("Total Person Months per Participating organisation",'WP7'!$B$1:$B$82,0),MATCH($B8,'WP7'!$A$81:$V$81,0),,,"WP7"))</f>
        <v>#N/A</v>
      </c>
      <c r="G8" s="37" t="e">
        <f ca="1">F8*2100</f>
        <v>#N/A</v>
      </c>
      <c r="H8" s="37" t="e">
        <f ca="1">F8*1800</f>
        <v>#N/A</v>
      </c>
      <c r="I8" s="37" t="e">
        <f ca="1">F8*700</f>
        <v>#N/A</v>
      </c>
      <c r="J8" s="37" t="e">
        <f ca="1">SUM(G8:I8)</f>
        <v>#N/A</v>
      </c>
      <c r="K8" s="37" t="e">
        <f ca="1">J8</f>
        <v>#N/A</v>
      </c>
    </row>
    <row r="9" spans="1:12">
      <c r="A9" s="12">
        <v>2</v>
      </c>
      <c r="B9" s="12" t="str">
        <f ca="1">INDIRECT(ADDRESS(MATCH(A9,'List of Partners'!$A$4:$A$16,0)+3,4,,,"List of Partners"))</f>
        <v>UOH</v>
      </c>
      <c r="C9" s="12" t="str">
        <f ca="1">INDIRECT(ADDRESS(MATCH($A9,'List of Partners'!$A$4:$A$16,0)+3,7,,,"List of Partners"))</f>
        <v>CL</v>
      </c>
      <c r="D9" s="12" t="str">
        <f ca="1">INDIRECT(ADDRESS(MATCH($A9,'List of Partners'!$A$4:$A$16,0)+3,9,,,"List of Partners"))</f>
        <v>Yes</v>
      </c>
      <c r="E9" s="12">
        <f ca="1">COUNTIF('WP1'!$F$1:$F$51,$B9)+COUNTIF('WP2'!$F$1:$F$51,$B9)+COUNTIF('WP3'!$F$1:$F$34,$B9)+COUNTIF('WP4'!$F$1:$F$47,$B9)+COUNTIF('WP5'!$F$1:$F$36,$B9)+COUNTIF('WP6'!$F$1:$F$39,$B9)+COUNTIF('WP7'!$F$1:$F$80,$B9)</f>
        <v>43</v>
      </c>
      <c r="F9" s="12" t="e">
        <f ca="1">INDIRECT(ADDRESS(MATCH("Total Person Months per Participating organisation",'WP1'!$B$1:$B$53,0),MATCH($B9,'WP1'!$A$52:$V$52,0),,,"WP1"))+INDIRECT(ADDRESS(MATCH("Total Person Months per Participating organisation",'WP2'!$B$1:$B$53,0),MATCH($B9,'WP2'!$A$52:$X$52,0),,,"WP2"))+INDIRECT(ADDRESS(MATCH("Total Person Months per Participating organisation",'WP3'!$B$1:$B$36,0),MATCH($B9,'WP3'!$A$35:$V$35,0),,,"WP3"))+INDIRECT(ADDRESS(MATCH("Total Person Months per Participating organisation",'WP4'!$B$1:$B$49,0),MATCH($B9,'WP4'!$A$48:$V$48,0),,,"WP4"))+INDIRECT(ADDRESS(MATCH("Total Person Months per Participating organisation",'WP5'!$B$1:$B$38,0),MATCH($B9,'WP5'!$A$37:$V$37,0),,,"WP5"))+INDIRECT(ADDRESS(MATCH("Total Person Months per Participating organisation",'WP6'!$B$1:$B$41,0),MATCH($B9,'WP6'!$A$40:$V$40,0),,,"WP6"))+INDIRECT(ADDRESS(MATCH("Total Person Months per Participating organisation",'WP7'!$B$1:$B$82,0),MATCH($B9,'WP7'!$A$81:$V$81,0),,,"WP7"))</f>
        <v>#N/A</v>
      </c>
      <c r="G9" s="37" t="e">
        <f ca="1">F9*2100</f>
        <v>#N/A</v>
      </c>
      <c r="H9" s="37" t="e">
        <f ca="1">F9*1800</f>
        <v>#N/A</v>
      </c>
      <c r="I9" s="37" t="e">
        <f ca="1">F9*700</f>
        <v>#N/A</v>
      </c>
      <c r="J9" s="37" t="e">
        <f ca="1">SUM(G9:I9)</f>
        <v>#N/A</v>
      </c>
      <c r="K9" s="37" t="e">
        <f ca="1">J9</f>
        <v>#N/A</v>
      </c>
    </row>
    <row r="10" spans="1:12">
      <c r="A10" s="12">
        <v>3</v>
      </c>
      <c r="B10" s="12" t="str">
        <f ca="1">INDIRECT(ADDRESS(MATCH(A10,'List of Partners'!$A$4:$A$16,0)+3,4,,,"List of Partners"))</f>
        <v>IAV</v>
      </c>
      <c r="C10" s="12" t="str">
        <f ca="1">INDIRECT(ADDRESS(MATCH($A10,'List of Partners'!$A$4:$A$16,0)+3,7,,,"List of Partners"))</f>
        <v>MA</v>
      </c>
      <c r="D10" s="12" t="str">
        <f ca="1">INDIRECT(ADDRESS(MATCH($A10,'List of Partners'!$A$4:$A$16,0)+3,9,,,"List of Partners"))</f>
        <v>Yes</v>
      </c>
      <c r="E10" s="12">
        <f ca="1">COUNTIF('WP1'!$F$1:$F$51,$B10)+COUNTIF('WP2'!$F$1:$F$51,$B10)+COUNTIF('WP3'!$F$1:$F$34,$B10)+COUNTIF('WP4'!$F$1:$F$47,$B10)+COUNTIF('WP5'!$F$1:$F$36,$B10)+COUNTIF('WP6'!$F$1:$F$39,$B10)+COUNTIF('WP7'!$F$1:$F$80,$B10)</f>
        <v>22</v>
      </c>
      <c r="F10" s="12" t="e">
        <f ca="1">INDIRECT(ADDRESS(MATCH("Total Person Months per Participating organisation",'WP1'!$B$1:$B$53,0),MATCH($B10,'WP1'!$A$52:$V$52,0),,,"WP1"))+INDIRECT(ADDRESS(MATCH("Total Person Months per Participating organisation",'WP2'!$B$1:$B$53,0),MATCH($B10,'WP2'!$A$52:$X$52,0),,,"WP2"))+INDIRECT(ADDRESS(MATCH("Total Person Months per Participating organisation",'WP3'!$B$1:$B$36,0),MATCH($B10,'WP3'!$A$35:$V$35,0),,,"WP3"))+INDIRECT(ADDRESS(MATCH("Total Person Months per Participating organisation",'WP4'!$B$1:$B$49,0),MATCH($B10,'WP4'!$A$48:$V$48,0),,,"WP4"))+INDIRECT(ADDRESS(MATCH("Total Person Months per Participating organisation",'WP5'!$B$1:$B$38,0),MATCH($B10,'WP5'!$A$37:$V$37,0),,,"WP5"))+INDIRECT(ADDRESS(MATCH("Total Person Months per Participating organisation",'WP6'!$B$1:$B$41,0),MATCH($B10,'WP6'!$A$40:$V$40,0),,,"WP6"))+INDIRECT(ADDRESS(MATCH("Total Person Months per Participating organisation",'WP7'!$B$1:$B$82,0),MATCH($B10,'WP7'!$A$81:$V$81,0),,,"WP7"))</f>
        <v>#N/A</v>
      </c>
      <c r="G10" s="37" t="e">
        <f ca="1">F10*2100</f>
        <v>#N/A</v>
      </c>
      <c r="H10" s="37" t="e">
        <f ca="1">F10*1800</f>
        <v>#N/A</v>
      </c>
      <c r="I10" s="37" t="e">
        <f ca="1">F10*700</f>
        <v>#N/A</v>
      </c>
      <c r="J10" s="37" t="e">
        <f ca="1">SUM(G10:I10)</f>
        <v>#N/A</v>
      </c>
      <c r="K10" s="37" t="e">
        <f ca="1">J10</f>
        <v>#N/A</v>
      </c>
    </row>
    <row r="11" spans="1:12">
      <c r="A11" s="12"/>
      <c r="B11" s="12"/>
      <c r="C11" s="12"/>
      <c r="D11" s="12"/>
      <c r="E11" s="12"/>
      <c r="F11" s="12"/>
      <c r="G11" s="12"/>
      <c r="H11" s="12"/>
      <c r="I11" s="12"/>
      <c r="J11" s="12"/>
      <c r="K11" s="12"/>
    </row>
    <row r="12" spans="1:12">
      <c r="A12" s="12"/>
      <c r="B12" s="12"/>
      <c r="C12" s="12"/>
      <c r="D12" s="12"/>
      <c r="E12" s="12"/>
      <c r="F12" s="12"/>
      <c r="G12" s="12"/>
      <c r="H12" s="12"/>
      <c r="I12" s="12"/>
      <c r="J12" s="12"/>
      <c r="K12" s="12"/>
    </row>
    <row r="13" spans="1:12">
      <c r="A13" s="12"/>
      <c r="B13" s="12"/>
      <c r="C13" s="12"/>
      <c r="D13" s="12"/>
      <c r="E13" s="12"/>
      <c r="F13" s="12"/>
      <c r="G13" s="12"/>
      <c r="H13" s="12"/>
      <c r="I13" s="12"/>
      <c r="J13" s="12"/>
      <c r="K13" s="12"/>
    </row>
    <row r="14" spans="1:12">
      <c r="A14" s="12"/>
      <c r="B14" s="12"/>
      <c r="C14" s="12"/>
      <c r="D14" s="12"/>
      <c r="E14" s="12"/>
      <c r="F14" s="12"/>
      <c r="G14" s="12"/>
      <c r="H14" s="12"/>
      <c r="I14" s="12"/>
      <c r="J14" s="12"/>
      <c r="K14" s="12"/>
    </row>
    <row r="15" spans="1:12">
      <c r="A15" s="12"/>
      <c r="B15" s="12"/>
      <c r="C15" s="12"/>
      <c r="D15" s="12"/>
      <c r="E15" s="12"/>
      <c r="F15" s="12"/>
      <c r="G15" s="12"/>
      <c r="H15" s="12"/>
      <c r="I15" s="12"/>
      <c r="J15" s="12"/>
      <c r="K15" s="12"/>
    </row>
    <row r="16" spans="1:12">
      <c r="A16" s="12"/>
      <c r="B16" s="12"/>
      <c r="C16" s="12"/>
      <c r="D16" s="12"/>
      <c r="E16" s="12"/>
      <c r="F16" s="12"/>
      <c r="G16" s="12"/>
      <c r="H16" s="12"/>
      <c r="I16" s="12"/>
      <c r="J16" s="12"/>
      <c r="K16" s="12"/>
    </row>
    <row r="17" spans="1:11">
      <c r="A17" s="12"/>
      <c r="B17" s="12"/>
      <c r="C17" s="12"/>
      <c r="D17" s="12"/>
      <c r="E17" s="12"/>
      <c r="F17" s="12"/>
      <c r="G17" s="12"/>
      <c r="H17" s="12"/>
      <c r="I17" s="12"/>
      <c r="J17" s="12"/>
      <c r="K17" s="12"/>
    </row>
    <row r="18" spans="1:11">
      <c r="A18" s="12"/>
      <c r="B18" s="12"/>
      <c r="C18" s="12"/>
      <c r="D18" s="12"/>
      <c r="E18" s="12"/>
      <c r="F18" s="12"/>
      <c r="G18" s="12"/>
      <c r="H18" s="12"/>
      <c r="I18" s="12"/>
      <c r="J18" s="12"/>
      <c r="K18" s="12"/>
    </row>
    <row r="19" spans="1:11">
      <c r="A19" s="12"/>
      <c r="B19" s="12"/>
      <c r="C19" s="12"/>
      <c r="D19" s="12"/>
      <c r="E19" s="12"/>
      <c r="F19" s="12"/>
      <c r="G19" s="12"/>
      <c r="H19" s="12"/>
      <c r="I19" s="12"/>
      <c r="J19" s="12"/>
      <c r="K19" s="12"/>
    </row>
    <row r="20" spans="1:11">
      <c r="A20" s="12"/>
      <c r="B20" s="12"/>
      <c r="C20" s="12"/>
      <c r="D20" s="12"/>
      <c r="E20" s="12"/>
      <c r="F20" s="12"/>
      <c r="G20" s="12"/>
      <c r="H20" s="12"/>
      <c r="I20" s="12"/>
      <c r="J20" s="12"/>
      <c r="K20" s="12"/>
    </row>
    <row r="21" spans="1:11">
      <c r="A21" s="12"/>
      <c r="B21" s="12"/>
      <c r="C21" s="12"/>
      <c r="D21" s="12"/>
      <c r="E21" s="12"/>
      <c r="F21" s="12"/>
      <c r="G21" s="12"/>
      <c r="H21" s="12"/>
      <c r="I21" s="12"/>
      <c r="J21" s="12"/>
      <c r="K21" s="12"/>
    </row>
    <row r="22" spans="1:11">
      <c r="A22" s="12"/>
      <c r="B22" s="12"/>
      <c r="C22" s="12"/>
      <c r="D22" s="12"/>
      <c r="E22" s="12"/>
      <c r="F22" s="12"/>
      <c r="G22" s="12"/>
      <c r="H22" s="12"/>
      <c r="I22" s="12"/>
      <c r="J22" s="12"/>
      <c r="K22" s="12"/>
    </row>
    <row r="23" spans="1:11">
      <c r="A23" s="12"/>
      <c r="B23" s="12"/>
      <c r="C23" s="12"/>
      <c r="D23" s="12"/>
      <c r="E23" s="12"/>
      <c r="F23" s="12"/>
      <c r="G23" s="12"/>
      <c r="H23" s="12"/>
      <c r="I23" s="12"/>
      <c r="J23" s="12"/>
      <c r="K23" s="12"/>
    </row>
    <row r="24" spans="1:11">
      <c r="A24" s="12"/>
      <c r="B24" s="12"/>
      <c r="C24" s="12"/>
      <c r="D24" s="12"/>
      <c r="E24" s="12"/>
      <c r="F24" s="12"/>
      <c r="G24" s="12"/>
      <c r="H24" s="12"/>
      <c r="I24" s="12"/>
      <c r="J24" s="12"/>
      <c r="K24" s="12"/>
    </row>
    <row r="25" spans="1:11">
      <c r="A25" s="12"/>
      <c r="B25" s="12"/>
      <c r="C25" s="12"/>
      <c r="D25" s="12"/>
      <c r="E25" s="12"/>
      <c r="F25" s="12"/>
      <c r="G25" s="12"/>
      <c r="H25" s="12"/>
      <c r="I25" s="12"/>
      <c r="J25" s="12"/>
      <c r="K25" s="12"/>
    </row>
    <row r="26" spans="1:11">
      <c r="A26" s="12"/>
      <c r="B26" s="12"/>
      <c r="C26" s="12"/>
      <c r="D26" s="12"/>
      <c r="E26" s="12"/>
      <c r="F26" s="12"/>
      <c r="G26" s="12"/>
      <c r="H26" s="12"/>
      <c r="I26" s="12"/>
      <c r="J26" s="12"/>
      <c r="K26" s="12"/>
    </row>
    <row r="27" spans="1:11">
      <c r="A27" s="12"/>
      <c r="B27" s="12"/>
      <c r="C27" s="12"/>
      <c r="D27" s="12"/>
      <c r="E27" s="12"/>
      <c r="F27" s="12"/>
      <c r="G27" s="12"/>
      <c r="H27" s="12"/>
      <c r="I27" s="12"/>
      <c r="J27" s="12"/>
      <c r="K27" s="12"/>
    </row>
    <row r="28" spans="1:11">
      <c r="A28" s="12"/>
      <c r="B28" s="12"/>
      <c r="C28" s="12"/>
      <c r="D28" s="12"/>
      <c r="E28" s="12"/>
      <c r="F28" s="12"/>
      <c r="G28" s="12"/>
      <c r="H28" s="12"/>
      <c r="I28" s="12"/>
      <c r="J28" s="12"/>
      <c r="K28" s="12"/>
    </row>
    <row r="29" spans="1:11">
      <c r="A29" s="12"/>
      <c r="B29" s="12"/>
      <c r="C29" s="12"/>
      <c r="D29" s="12"/>
      <c r="E29" s="12"/>
      <c r="F29" s="12"/>
      <c r="G29" s="12"/>
      <c r="H29" s="12"/>
      <c r="I29" s="12"/>
      <c r="J29" s="12"/>
      <c r="K29" s="12"/>
    </row>
    <row r="30" spans="1:11">
      <c r="A30" s="12"/>
      <c r="B30" s="12"/>
      <c r="C30" s="12"/>
      <c r="D30" s="12"/>
      <c r="E30" s="12"/>
      <c r="F30" s="12"/>
      <c r="G30" s="12"/>
      <c r="H30" s="12"/>
      <c r="I30" s="12"/>
      <c r="J30" s="12"/>
      <c r="K30" s="12"/>
    </row>
    <row r="31" spans="1:11">
      <c r="A31" s="12"/>
      <c r="B31" s="12"/>
      <c r="C31" s="12"/>
      <c r="D31" s="12"/>
      <c r="E31" s="12"/>
      <c r="F31" s="12"/>
      <c r="G31" s="12"/>
      <c r="H31" s="12"/>
      <c r="I31" s="12"/>
      <c r="J31" s="12"/>
      <c r="K31" s="1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90"/>
  <sheetViews>
    <sheetView topLeftCell="A29" workbookViewId="0"/>
  </sheetViews>
  <sheetFormatPr baseColWidth="10" defaultRowHeight="15"/>
  <sheetData>
    <row r="3" spans="2:12" ht="60">
      <c r="B3" s="3" t="s">
        <v>486</v>
      </c>
      <c r="C3" s="4" t="s">
        <v>359</v>
      </c>
      <c r="D3" s="5" t="s">
        <v>360</v>
      </c>
      <c r="E3" s="6" t="s">
        <v>361</v>
      </c>
      <c r="F3" s="7" t="s">
        <v>362</v>
      </c>
      <c r="G3" s="7" t="s">
        <v>363</v>
      </c>
      <c r="H3" s="7" t="s">
        <v>364</v>
      </c>
      <c r="I3" s="7" t="s">
        <v>365</v>
      </c>
      <c r="J3" s="7" t="s">
        <v>366</v>
      </c>
      <c r="K3" s="7" t="s">
        <v>367</v>
      </c>
      <c r="L3" s="23" t="s">
        <v>487</v>
      </c>
    </row>
    <row r="4" spans="2:12" ht="75">
      <c r="B4" s="8" t="str">
        <f t="shared" ref="B4:B9" si="0">MID(C4,6,1)</f>
        <v>1</v>
      </c>
      <c r="C4" s="9" t="str">
        <f>'WP1'!B5</f>
        <v>Task 1.1</v>
      </c>
      <c r="D4" s="10" t="str">
        <f>'WP1'!C5</f>
        <v>Coordination</v>
      </c>
      <c r="E4" s="11" t="str">
        <f>'WP1'!D5</f>
        <v>ULIEGE</v>
      </c>
      <c r="F4" s="12">
        <f>'WP1'!E5</f>
        <v>1</v>
      </c>
      <c r="G4" s="12" t="str">
        <f>'WP1'!F5</f>
        <v>UOH</v>
      </c>
      <c r="H4" s="12" t="str">
        <f>'WP1'!G5</f>
        <v>ULIEGE</v>
      </c>
      <c r="I4" s="12">
        <f>'WP1'!H5</f>
        <v>1</v>
      </c>
      <c r="J4" s="12">
        <f>'WP1'!I5</f>
        <v>1</v>
      </c>
      <c r="K4" s="12">
        <f>'WP1'!J5</f>
        <v>1</v>
      </c>
      <c r="L4" s="24" t="s">
        <v>488</v>
      </c>
    </row>
    <row r="5" spans="2:12" ht="75">
      <c r="B5" s="8" t="str">
        <f t="shared" si="0"/>
        <v>1</v>
      </c>
      <c r="C5" s="9" t="str">
        <f t="shared" ref="C5:E9" si="1">C4</f>
        <v>Task 1.1</v>
      </c>
      <c r="D5" s="10" t="str">
        <f t="shared" si="1"/>
        <v>Coordination</v>
      </c>
      <c r="E5" s="11" t="str">
        <f t="shared" si="1"/>
        <v>ULIEGE</v>
      </c>
      <c r="F5" s="12">
        <f>'WP1'!E6</f>
        <v>5</v>
      </c>
      <c r="G5" s="12" t="str">
        <f>'WP1'!F6</f>
        <v>UCHILE</v>
      </c>
      <c r="H5" s="12" t="str">
        <f>'WP1'!G6</f>
        <v>ULIEGE</v>
      </c>
      <c r="I5" s="12">
        <f>'WP1'!H6</f>
        <v>1</v>
      </c>
      <c r="J5" s="12">
        <f>'WP1'!I6</f>
        <v>1</v>
      </c>
      <c r="K5" s="12">
        <f>'WP1'!J6</f>
        <v>1</v>
      </c>
      <c r="L5" s="24" t="s">
        <v>489</v>
      </c>
    </row>
    <row r="6" spans="2:12" ht="75">
      <c r="B6" s="8" t="str">
        <f t="shared" si="0"/>
        <v>1</v>
      </c>
      <c r="C6" s="9" t="str">
        <f t="shared" si="1"/>
        <v>Task 1.1</v>
      </c>
      <c r="D6" s="10" t="str">
        <f t="shared" si="1"/>
        <v>Coordination</v>
      </c>
      <c r="E6" s="11" t="str">
        <f t="shared" si="1"/>
        <v>ULIEGE</v>
      </c>
      <c r="F6" s="12">
        <f>'WP1'!E7</f>
        <v>1</v>
      </c>
      <c r="G6" s="12" t="str">
        <f>'WP1'!F7</f>
        <v>AURA</v>
      </c>
      <c r="H6" s="12" t="str">
        <f>'WP1'!G7</f>
        <v>ULIEGE</v>
      </c>
      <c r="I6" s="12">
        <f>'WP1'!H7</f>
        <v>1</v>
      </c>
      <c r="J6" s="12">
        <f>'WP1'!I7</f>
        <v>1</v>
      </c>
      <c r="K6" s="12">
        <f>'WP1'!J7</f>
        <v>1</v>
      </c>
      <c r="L6" s="24" t="s">
        <v>490</v>
      </c>
    </row>
    <row r="7" spans="2:12" ht="75">
      <c r="B7" s="8" t="str">
        <f t="shared" si="0"/>
        <v>1</v>
      </c>
      <c r="C7" s="9" t="str">
        <f t="shared" si="1"/>
        <v>Task 1.1</v>
      </c>
      <c r="D7" s="10" t="str">
        <f t="shared" si="1"/>
        <v>Coordination</v>
      </c>
      <c r="E7" s="11" t="str">
        <f t="shared" si="1"/>
        <v>ULIEGE</v>
      </c>
      <c r="F7" s="12">
        <f>'WP1'!E8</f>
        <v>1</v>
      </c>
      <c r="G7" s="12" t="str">
        <f>'WP1'!F8</f>
        <v>IAAA</v>
      </c>
      <c r="H7" s="12" t="str">
        <f>'WP1'!G8</f>
        <v>ULIEGE</v>
      </c>
      <c r="I7" s="12">
        <f>'WP1'!H8</f>
        <v>1</v>
      </c>
      <c r="J7" s="12">
        <f>'WP1'!I8</f>
        <v>1</v>
      </c>
      <c r="K7" s="12">
        <f>'WP1'!J8</f>
        <v>1</v>
      </c>
      <c r="L7" s="24" t="s">
        <v>491</v>
      </c>
    </row>
    <row r="8" spans="2:12" ht="75">
      <c r="B8" s="8" t="str">
        <f t="shared" si="0"/>
        <v>1</v>
      </c>
      <c r="C8" s="9" t="str">
        <f t="shared" si="1"/>
        <v>Task 1.1</v>
      </c>
      <c r="D8" s="10" t="str">
        <f t="shared" si="1"/>
        <v>Coordination</v>
      </c>
      <c r="E8" s="11" t="str">
        <f t="shared" si="1"/>
        <v>ULIEGE</v>
      </c>
      <c r="F8" s="12">
        <f>'WP1'!E9</f>
        <v>1</v>
      </c>
      <c r="G8" s="12" t="str">
        <f>'WP1'!F9</f>
        <v>INRA</v>
      </c>
      <c r="H8" s="12" t="str">
        <f>'WP1'!G9</f>
        <v>ULIEGE</v>
      </c>
      <c r="I8" s="12">
        <f>'WP1'!H9</f>
        <v>1</v>
      </c>
      <c r="J8" s="12">
        <f>'WP1'!I9</f>
        <v>1</v>
      </c>
      <c r="K8" s="12">
        <f>'WP1'!J9</f>
        <v>1</v>
      </c>
      <c r="L8" s="24" t="s">
        <v>492</v>
      </c>
    </row>
    <row r="9" spans="2:12" ht="75">
      <c r="B9" s="8" t="str">
        <f t="shared" si="0"/>
        <v>1</v>
      </c>
      <c r="C9" s="9" t="str">
        <f t="shared" si="1"/>
        <v>Task 1.1</v>
      </c>
      <c r="D9" s="10" t="str">
        <f t="shared" si="1"/>
        <v>Coordination</v>
      </c>
      <c r="E9" s="11" t="str">
        <f t="shared" si="1"/>
        <v>ULIEGE</v>
      </c>
      <c r="F9" s="12">
        <f>'WP1'!E10</f>
        <v>1</v>
      </c>
      <c r="G9" s="12" t="str">
        <f>'WP1'!F10</f>
        <v>UAV</v>
      </c>
      <c r="H9" s="12" t="str">
        <f>'WP1'!G10</f>
        <v>ULIEGE</v>
      </c>
      <c r="I9" s="12">
        <f>'WP1'!H10</f>
        <v>1</v>
      </c>
      <c r="J9" s="12">
        <f>'WP1'!I10</f>
        <v>1</v>
      </c>
      <c r="K9" s="12">
        <f>'WP1'!J10</f>
        <v>1</v>
      </c>
      <c r="L9" s="24" t="s">
        <v>493</v>
      </c>
    </row>
    <row r="10" spans="2:12" ht="120">
      <c r="B10" s="8" t="str">
        <f t="shared" ref="B10:B16" si="2">MID(C10,6,1)</f>
        <v>1</v>
      </c>
      <c r="C10" s="9" t="str">
        <f t="shared" ref="C10:C15" si="3">C9</f>
        <v>Task 1.1</v>
      </c>
      <c r="D10" s="10" t="str">
        <f t="shared" ref="D10:D15" si="4">D9</f>
        <v>Coordination</v>
      </c>
      <c r="E10" s="11" t="str">
        <f t="shared" ref="E10:E15" si="5">E9</f>
        <v>ULIEGE</v>
      </c>
      <c r="F10" s="12">
        <f>'WP1'!E11</f>
        <v>1</v>
      </c>
      <c r="G10" s="12" t="str">
        <f>'WP1'!F11</f>
        <v>UOH</v>
      </c>
      <c r="H10" s="12" t="str">
        <f>'WP1'!G11</f>
        <v>ULIEGE</v>
      </c>
      <c r="I10" s="12">
        <f>'WP1'!H11</f>
        <v>13</v>
      </c>
      <c r="J10" s="12">
        <f>'WP1'!I11</f>
        <v>1</v>
      </c>
      <c r="K10" s="12">
        <f>'WP1'!J11</f>
        <v>13</v>
      </c>
      <c r="L10" s="24" t="s">
        <v>494</v>
      </c>
    </row>
    <row r="11" spans="2:12" ht="120">
      <c r="B11" s="8" t="str">
        <f t="shared" si="2"/>
        <v>1</v>
      </c>
      <c r="C11" s="9" t="str">
        <f t="shared" si="3"/>
        <v>Task 1.1</v>
      </c>
      <c r="D11" s="10" t="str">
        <f t="shared" si="4"/>
        <v>Coordination</v>
      </c>
      <c r="E11" s="11" t="str">
        <f t="shared" si="5"/>
        <v>ULIEGE</v>
      </c>
      <c r="F11" s="12">
        <f>'WP1'!E12</f>
        <v>5</v>
      </c>
      <c r="G11" s="12" t="str">
        <f>'WP1'!F12</f>
        <v>UCHILE</v>
      </c>
      <c r="H11" s="12" t="str">
        <f>'WP1'!G12</f>
        <v>ULIEGE</v>
      </c>
      <c r="I11" s="12">
        <f>'WP1'!H12</f>
        <v>13</v>
      </c>
      <c r="J11" s="12">
        <f>'WP1'!I12</f>
        <v>1</v>
      </c>
      <c r="K11" s="12">
        <f>'WP1'!J12</f>
        <v>13</v>
      </c>
      <c r="L11" s="24" t="s">
        <v>495</v>
      </c>
    </row>
    <row r="12" spans="2:12" ht="120">
      <c r="B12" s="8" t="str">
        <f t="shared" si="2"/>
        <v>1</v>
      </c>
      <c r="C12" s="9" t="str">
        <f t="shared" si="3"/>
        <v>Task 1.1</v>
      </c>
      <c r="D12" s="10" t="str">
        <f t="shared" si="4"/>
        <v>Coordination</v>
      </c>
      <c r="E12" s="11" t="str">
        <f t="shared" si="5"/>
        <v>ULIEGE</v>
      </c>
      <c r="F12" s="12">
        <f>'WP1'!E13</f>
        <v>1</v>
      </c>
      <c r="G12" s="12" t="str">
        <f>'WP1'!F13</f>
        <v>AURA</v>
      </c>
      <c r="H12" s="12" t="str">
        <f>'WP1'!G13</f>
        <v>ULIEGE</v>
      </c>
      <c r="I12" s="12">
        <f>'WP1'!H13</f>
        <v>13</v>
      </c>
      <c r="J12" s="12">
        <f>'WP1'!I13</f>
        <v>1</v>
      </c>
      <c r="K12" s="12">
        <f>'WP1'!J13</f>
        <v>13</v>
      </c>
      <c r="L12" s="24" t="s">
        <v>496</v>
      </c>
    </row>
    <row r="13" spans="2:12" ht="120">
      <c r="B13" s="8" t="str">
        <f t="shared" si="2"/>
        <v>1</v>
      </c>
      <c r="C13" s="9" t="str">
        <f t="shared" si="3"/>
        <v>Task 1.1</v>
      </c>
      <c r="D13" s="10" t="str">
        <f t="shared" si="4"/>
        <v>Coordination</v>
      </c>
      <c r="E13" s="11" t="str">
        <f t="shared" si="5"/>
        <v>ULIEGE</v>
      </c>
      <c r="F13" s="12">
        <f>'WP1'!E14</f>
        <v>1</v>
      </c>
      <c r="G13" s="12" t="str">
        <f>'WP1'!F14</f>
        <v>IAAA</v>
      </c>
      <c r="H13" s="12" t="str">
        <f>'WP1'!G14</f>
        <v>ULIEGE</v>
      </c>
      <c r="I13" s="12">
        <f>'WP1'!H14</f>
        <v>13</v>
      </c>
      <c r="J13" s="12">
        <f>'WP1'!I14</f>
        <v>1</v>
      </c>
      <c r="K13" s="12">
        <f>'WP1'!J14</f>
        <v>13</v>
      </c>
      <c r="L13" s="24" t="s">
        <v>497</v>
      </c>
    </row>
    <row r="14" spans="2:12" ht="120">
      <c r="B14" s="8" t="str">
        <f t="shared" si="2"/>
        <v>1</v>
      </c>
      <c r="C14" s="9" t="str">
        <f t="shared" si="3"/>
        <v>Task 1.1</v>
      </c>
      <c r="D14" s="10" t="str">
        <f t="shared" si="4"/>
        <v>Coordination</v>
      </c>
      <c r="E14" s="11" t="str">
        <f t="shared" si="5"/>
        <v>ULIEGE</v>
      </c>
      <c r="F14" s="12">
        <f>'WP1'!E15</f>
        <v>1</v>
      </c>
      <c r="G14" s="12" t="str">
        <f>'WP1'!F15</f>
        <v>INRA</v>
      </c>
      <c r="H14" s="12" t="str">
        <f>'WP1'!G15</f>
        <v>ULIEGE</v>
      </c>
      <c r="I14" s="12">
        <f>'WP1'!H15</f>
        <v>13</v>
      </c>
      <c r="J14" s="12">
        <f>'WP1'!I15</f>
        <v>1</v>
      </c>
      <c r="K14" s="12">
        <f>'WP1'!J15</f>
        <v>13</v>
      </c>
      <c r="L14" s="24" t="s">
        <v>498</v>
      </c>
    </row>
    <row r="15" spans="2:12" ht="120">
      <c r="B15" s="8" t="str">
        <f t="shared" si="2"/>
        <v>1</v>
      </c>
      <c r="C15" s="9" t="str">
        <f t="shared" si="3"/>
        <v>Task 1.1</v>
      </c>
      <c r="D15" s="10" t="str">
        <f t="shared" si="4"/>
        <v>Coordination</v>
      </c>
      <c r="E15" s="11" t="str">
        <f t="shared" si="5"/>
        <v>ULIEGE</v>
      </c>
      <c r="F15" s="12">
        <f>'WP1'!E16</f>
        <v>1</v>
      </c>
      <c r="G15" s="12" t="str">
        <f>'WP1'!F16</f>
        <v>UAV</v>
      </c>
      <c r="H15" s="12" t="str">
        <f>'WP1'!G16</f>
        <v>ULIEGE</v>
      </c>
      <c r="I15" s="12">
        <f>'WP1'!H16</f>
        <v>13</v>
      </c>
      <c r="J15" s="12">
        <f>'WP1'!I16</f>
        <v>1</v>
      </c>
      <c r="K15" s="12">
        <f>'WP1'!J16</f>
        <v>13</v>
      </c>
      <c r="L15" s="24" t="s">
        <v>499</v>
      </c>
    </row>
    <row r="16" spans="2:12" ht="120">
      <c r="B16" s="8" t="str">
        <f t="shared" si="2"/>
        <v>1</v>
      </c>
      <c r="C16" s="9" t="str">
        <f>C9</f>
        <v>Task 1.1</v>
      </c>
      <c r="D16" s="10" t="str">
        <f>D9</f>
        <v>Coordination</v>
      </c>
      <c r="E16" s="11" t="str">
        <f>E9</f>
        <v>ULIEGE</v>
      </c>
      <c r="F16" s="12">
        <f>'WP1'!E17</f>
        <v>1</v>
      </c>
      <c r="G16" s="12" t="str">
        <f>'WP1'!F17</f>
        <v>UOH</v>
      </c>
      <c r="H16" s="12" t="str">
        <f>'WP1'!G17</f>
        <v>ULIEGE</v>
      </c>
      <c r="I16" s="12">
        <f>'WP1'!H17</f>
        <v>25</v>
      </c>
      <c r="J16" s="12">
        <f>'WP1'!I17</f>
        <v>1</v>
      </c>
      <c r="K16" s="12">
        <f>'WP1'!J17</f>
        <v>25</v>
      </c>
      <c r="L16" s="24" t="s">
        <v>494</v>
      </c>
    </row>
    <row r="17" spans="2:12" ht="120">
      <c r="B17" s="8" t="s">
        <v>500</v>
      </c>
      <c r="C17" s="9" t="str">
        <f t="shared" ref="C17:E19" si="6">C16</f>
        <v>Task 1.1</v>
      </c>
      <c r="D17" s="10" t="str">
        <f t="shared" si="6"/>
        <v>Coordination</v>
      </c>
      <c r="E17" s="11" t="str">
        <f t="shared" si="6"/>
        <v>ULIEGE</v>
      </c>
      <c r="F17" s="12">
        <f>'WP1'!E24</f>
        <v>5</v>
      </c>
      <c r="G17" s="12" t="str">
        <f>'WP1'!F24</f>
        <v>UCHILE</v>
      </c>
      <c r="H17" s="12" t="str">
        <f>'WP1'!G24</f>
        <v>ULIEGE</v>
      </c>
      <c r="I17" s="12">
        <f>'WP1'!H24</f>
        <v>36</v>
      </c>
      <c r="J17" s="12">
        <f>'WP1'!I24</f>
        <v>1</v>
      </c>
      <c r="K17" s="12">
        <f>'WP1'!J24</f>
        <v>36</v>
      </c>
      <c r="L17" s="24" t="s">
        <v>495</v>
      </c>
    </row>
    <row r="18" spans="2:12" ht="120">
      <c r="B18" s="8" t="str">
        <f>MID(C18,6,1)</f>
        <v>1</v>
      </c>
      <c r="C18" s="9" t="str">
        <f t="shared" si="6"/>
        <v>Task 1.1</v>
      </c>
      <c r="D18" s="10" t="str">
        <f t="shared" si="6"/>
        <v>Coordination</v>
      </c>
      <c r="E18" s="11" t="str">
        <f t="shared" si="6"/>
        <v>ULIEGE</v>
      </c>
      <c r="F18" s="12">
        <f>'WP1'!E25</f>
        <v>1</v>
      </c>
      <c r="G18" s="12" t="str">
        <f>'WP1'!F25</f>
        <v>AURA</v>
      </c>
      <c r="H18" s="12" t="str">
        <f>'WP1'!G25</f>
        <v>ULIEGE</v>
      </c>
      <c r="I18" s="12">
        <f>'WP1'!H25</f>
        <v>36</v>
      </c>
      <c r="J18" s="12">
        <f>'WP1'!I25</f>
        <v>1</v>
      </c>
      <c r="K18" s="12">
        <f>'WP1'!J25</f>
        <v>36</v>
      </c>
      <c r="L18" s="24" t="s">
        <v>496</v>
      </c>
    </row>
    <row r="19" spans="2:12" ht="120">
      <c r="B19" s="8" t="str">
        <f>MID(C19,6,1)</f>
        <v>1</v>
      </c>
      <c r="C19" s="9" t="str">
        <f t="shared" si="6"/>
        <v>Task 1.1</v>
      </c>
      <c r="D19" s="10" t="str">
        <f t="shared" si="6"/>
        <v>Coordination</v>
      </c>
      <c r="E19" s="11" t="str">
        <f t="shared" si="6"/>
        <v>ULIEGE</v>
      </c>
      <c r="F19" s="12">
        <f>'WP1'!E26</f>
        <v>1</v>
      </c>
      <c r="G19" s="12" t="str">
        <f>'WP1'!F26</f>
        <v>IAAA</v>
      </c>
      <c r="H19" s="12" t="str">
        <f>'WP1'!G26</f>
        <v>ULIEGE</v>
      </c>
      <c r="I19" s="12">
        <f>'WP1'!H26</f>
        <v>36</v>
      </c>
      <c r="J19" s="12">
        <f>'WP1'!I26</f>
        <v>1</v>
      </c>
      <c r="K19" s="12">
        <f>'WP1'!J26</f>
        <v>36</v>
      </c>
      <c r="L19" s="24" t="s">
        <v>497</v>
      </c>
    </row>
    <row r="20" spans="2:12" ht="120">
      <c r="B20" s="8" t="str">
        <f>MID(C20,6,1)</f>
        <v>1</v>
      </c>
      <c r="C20" s="9" t="str">
        <f>C7</f>
        <v>Task 1.1</v>
      </c>
      <c r="D20" s="10" t="str">
        <f>D7</f>
        <v>Coordination</v>
      </c>
      <c r="E20" s="11" t="str">
        <f>E7</f>
        <v>ULIEGE</v>
      </c>
      <c r="F20" s="12">
        <f>'WP1'!E27</f>
        <v>1</v>
      </c>
      <c r="G20" s="12" t="str">
        <f>'WP1'!F27</f>
        <v>INRA</v>
      </c>
      <c r="H20" s="12" t="str">
        <f>'WP1'!G27</f>
        <v>ULIEGE</v>
      </c>
      <c r="I20" s="12">
        <f>'WP1'!H27</f>
        <v>36</v>
      </c>
      <c r="J20" s="12">
        <f>'WP1'!I27</f>
        <v>1</v>
      </c>
      <c r="K20" s="12">
        <f>'WP1'!J27</f>
        <v>36</v>
      </c>
      <c r="L20" s="24" t="s">
        <v>498</v>
      </c>
    </row>
    <row r="21" spans="2:12" ht="120">
      <c r="B21" s="8" t="str">
        <f>MID(C21,6,1)</f>
        <v>1</v>
      </c>
      <c r="C21" s="9" t="str">
        <f t="shared" ref="C21:E22" si="7">C20</f>
        <v>Task 1.1</v>
      </c>
      <c r="D21" s="10" t="str">
        <f t="shared" si="7"/>
        <v>Coordination</v>
      </c>
      <c r="E21" s="11" t="str">
        <f t="shared" si="7"/>
        <v>ULIEGE</v>
      </c>
      <c r="F21" s="12">
        <f>'WP1'!E28</f>
        <v>1</v>
      </c>
      <c r="G21" s="12" t="str">
        <f>'WP1'!F28</f>
        <v>UAV</v>
      </c>
      <c r="H21" s="12" t="str">
        <f>'WP1'!G28</f>
        <v>ULIEGE</v>
      </c>
      <c r="I21" s="12">
        <f>'WP1'!H28</f>
        <v>36</v>
      </c>
      <c r="J21" s="12">
        <f>'WP1'!I28</f>
        <v>1</v>
      </c>
      <c r="K21" s="12">
        <f>'WP1'!J28</f>
        <v>36</v>
      </c>
      <c r="L21" s="24" t="s">
        <v>499</v>
      </c>
    </row>
    <row r="22" spans="2:12" ht="30">
      <c r="B22" s="8" t="str">
        <f t="shared" ref="B22:B85" si="8">MID(C22,6,1)</f>
        <v>1</v>
      </c>
      <c r="C22" s="9" t="str">
        <f t="shared" si="7"/>
        <v>Task 1.1</v>
      </c>
      <c r="D22" s="10" t="str">
        <f t="shared" si="7"/>
        <v>Coordination</v>
      </c>
      <c r="E22" s="11" t="str">
        <f t="shared" si="7"/>
        <v>ULIEGE</v>
      </c>
      <c r="F22" s="12"/>
      <c r="G22" s="12"/>
      <c r="H22" s="12"/>
      <c r="I22" s="12"/>
      <c r="J22" s="12"/>
      <c r="K22" s="12" t="str">
        <f>'WP1'!J29</f>
        <v/>
      </c>
      <c r="L22" s="25"/>
    </row>
    <row r="23" spans="2:12">
      <c r="B23" s="13" t="str">
        <f t="shared" si="8"/>
        <v/>
      </c>
      <c r="C23" s="14"/>
      <c r="D23" s="15"/>
      <c r="E23" s="16"/>
      <c r="F23" s="17"/>
      <c r="G23" s="17"/>
      <c r="H23" s="17"/>
      <c r="I23" s="17"/>
      <c r="J23" s="17"/>
      <c r="K23" s="17"/>
      <c r="L23" s="26"/>
    </row>
    <row r="24" spans="2:12">
      <c r="B24" s="13" t="str">
        <f t="shared" si="8"/>
        <v/>
      </c>
      <c r="C24" s="14"/>
      <c r="D24" s="15"/>
      <c r="E24" s="16"/>
      <c r="F24" s="17"/>
      <c r="G24" s="17"/>
      <c r="H24" s="17"/>
      <c r="I24" s="17"/>
      <c r="J24" s="17"/>
      <c r="K24" s="17"/>
      <c r="L24" s="26"/>
    </row>
    <row r="25" spans="2:12" ht="150">
      <c r="B25" s="8" t="str">
        <f t="shared" si="8"/>
        <v>1</v>
      </c>
      <c r="C25" s="9" t="str">
        <f>'WP1'!B32</f>
        <v>Task 1.2</v>
      </c>
      <c r="D25" s="10" t="str">
        <f>'WP1'!C32</f>
        <v>Financial Administration</v>
      </c>
      <c r="E25" s="11" t="str">
        <f>'WP1'!D32</f>
        <v>ULIEGE</v>
      </c>
      <c r="F25" s="12">
        <f>'WP1'!E32</f>
        <v>25</v>
      </c>
      <c r="G25" s="12" t="str">
        <f>'WP1'!F32</f>
        <v>UOH</v>
      </c>
      <c r="H25" s="12" t="str">
        <f>'WP1'!G32</f>
        <v>ULIEGE</v>
      </c>
      <c r="I25" s="12">
        <f>'WP1'!H32</f>
        <v>1</v>
      </c>
      <c r="J25" s="12">
        <f>'WP1'!I32</f>
        <v>1</v>
      </c>
      <c r="K25" s="12">
        <f>'WP1'!J32</f>
        <v>1</v>
      </c>
      <c r="L25" s="24" t="s">
        <v>501</v>
      </c>
    </row>
    <row r="26" spans="2:12" ht="150">
      <c r="B26" s="8" t="str">
        <f t="shared" si="8"/>
        <v>1</v>
      </c>
      <c r="C26" s="9" t="str">
        <f t="shared" ref="C26:C31" si="9">C25</f>
        <v>Task 1.2</v>
      </c>
      <c r="D26" s="10" t="str">
        <f t="shared" ref="D26:D31" si="10">D25</f>
        <v>Financial Administration</v>
      </c>
      <c r="E26" s="11" t="str">
        <f t="shared" ref="E26:E31" si="11">E25</f>
        <v>ULIEGE</v>
      </c>
      <c r="F26" s="12">
        <f>'WP1'!E33</f>
        <v>10</v>
      </c>
      <c r="G26" s="12" t="str">
        <f>'WP1'!F33</f>
        <v>UCHILE</v>
      </c>
      <c r="H26" s="12" t="str">
        <f>'WP1'!G33</f>
        <v>ULIEGE</v>
      </c>
      <c r="I26" s="12">
        <f>'WP1'!H33</f>
        <v>1</v>
      </c>
      <c r="J26" s="12">
        <f>'WP1'!I33</f>
        <v>1</v>
      </c>
      <c r="K26" s="12">
        <f>'WP1'!J33</f>
        <v>1</v>
      </c>
      <c r="L26" s="24" t="s">
        <v>502</v>
      </c>
    </row>
    <row r="27" spans="2:12" ht="150">
      <c r="B27" s="8" t="str">
        <f t="shared" si="8"/>
        <v>1</v>
      </c>
      <c r="C27" s="9" t="str">
        <f t="shared" si="9"/>
        <v>Task 1.2</v>
      </c>
      <c r="D27" s="10" t="str">
        <f t="shared" si="10"/>
        <v>Financial Administration</v>
      </c>
      <c r="E27" s="11" t="str">
        <f t="shared" si="11"/>
        <v>ULIEGE</v>
      </c>
      <c r="F27" s="12">
        <f>'WP1'!E34</f>
        <v>1</v>
      </c>
      <c r="G27" s="12" t="str">
        <f>'WP1'!F34</f>
        <v>AURA</v>
      </c>
      <c r="H27" s="12" t="str">
        <f>'WP1'!G34</f>
        <v>ULIEGE</v>
      </c>
      <c r="I27" s="12">
        <f>'WP1'!H34</f>
        <v>1</v>
      </c>
      <c r="J27" s="12">
        <f>'WP1'!I34</f>
        <v>1</v>
      </c>
      <c r="K27" s="12">
        <f>'WP1'!J34</f>
        <v>1</v>
      </c>
      <c r="L27" s="24" t="s">
        <v>503</v>
      </c>
    </row>
    <row r="28" spans="2:12" ht="150">
      <c r="B28" s="8" t="str">
        <f t="shared" si="8"/>
        <v>1</v>
      </c>
      <c r="C28" s="9" t="str">
        <f t="shared" si="9"/>
        <v>Task 1.2</v>
      </c>
      <c r="D28" s="10" t="str">
        <f t="shared" si="10"/>
        <v>Financial Administration</v>
      </c>
      <c r="E28" s="11" t="str">
        <f t="shared" si="11"/>
        <v>ULIEGE</v>
      </c>
      <c r="F28" s="12">
        <f>'WP1'!E35</f>
        <v>1</v>
      </c>
      <c r="G28" s="12" t="str">
        <f>'WP1'!F35</f>
        <v>IAAA</v>
      </c>
      <c r="H28" s="12" t="str">
        <f>'WP1'!G35</f>
        <v>ULIEGE</v>
      </c>
      <c r="I28" s="12">
        <f>'WP1'!H35</f>
        <v>1</v>
      </c>
      <c r="J28" s="12">
        <f>'WP1'!I35</f>
        <v>1</v>
      </c>
      <c r="K28" s="12">
        <f>'WP1'!J35</f>
        <v>1</v>
      </c>
      <c r="L28" s="24" t="s">
        <v>504</v>
      </c>
    </row>
    <row r="29" spans="2:12" ht="90">
      <c r="B29" s="8" t="str">
        <f t="shared" si="8"/>
        <v>1</v>
      </c>
      <c r="C29" s="9" t="str">
        <f t="shared" si="9"/>
        <v>Task 1.2</v>
      </c>
      <c r="D29" s="10" t="str">
        <f t="shared" si="10"/>
        <v>Financial Administration</v>
      </c>
      <c r="E29" s="11" t="str">
        <f t="shared" si="11"/>
        <v>ULIEGE</v>
      </c>
      <c r="F29" s="12">
        <f>'WP1'!E36</f>
        <v>1</v>
      </c>
      <c r="G29" s="12" t="str">
        <f>'WP1'!F36</f>
        <v>INRA</v>
      </c>
      <c r="H29" s="12" t="str">
        <f>'WP1'!G36</f>
        <v>ULIEGE</v>
      </c>
      <c r="I29" s="12">
        <f>'WP1'!H36</f>
        <v>1</v>
      </c>
      <c r="J29" s="12">
        <f>'WP1'!I36</f>
        <v>1</v>
      </c>
      <c r="K29" s="12">
        <f>'WP1'!J36</f>
        <v>1</v>
      </c>
      <c r="L29" s="24" t="s">
        <v>505</v>
      </c>
    </row>
    <row r="30" spans="2:12" ht="150">
      <c r="B30" s="8" t="str">
        <f t="shared" si="8"/>
        <v>1</v>
      </c>
      <c r="C30" s="9" t="str">
        <f t="shared" si="9"/>
        <v>Task 1.2</v>
      </c>
      <c r="D30" s="10" t="str">
        <f t="shared" si="10"/>
        <v>Financial Administration</v>
      </c>
      <c r="E30" s="11" t="str">
        <f t="shared" si="11"/>
        <v>ULIEGE</v>
      </c>
      <c r="F30" s="12">
        <f>'WP1'!E37</f>
        <v>1</v>
      </c>
      <c r="G30" s="12" t="str">
        <f>'WP1'!F37</f>
        <v>UAV</v>
      </c>
      <c r="H30" s="12" t="str">
        <f>'WP1'!G37</f>
        <v>ULIEGE</v>
      </c>
      <c r="I30" s="12">
        <f>'WP1'!H37</f>
        <v>1</v>
      </c>
      <c r="J30" s="12">
        <f>'WP1'!I37</f>
        <v>1</v>
      </c>
      <c r="K30" s="12">
        <f>'WP1'!J37</f>
        <v>1</v>
      </c>
      <c r="L30" s="24" t="s">
        <v>506</v>
      </c>
    </row>
    <row r="31" spans="2:12" ht="45">
      <c r="B31" s="8" t="str">
        <f t="shared" si="8"/>
        <v>1</v>
      </c>
      <c r="C31" s="9" t="str">
        <f t="shared" si="9"/>
        <v>Task 1.2</v>
      </c>
      <c r="D31" s="10" t="str">
        <f t="shared" si="10"/>
        <v>Financial Administration</v>
      </c>
      <c r="E31" s="11" t="str">
        <f t="shared" si="11"/>
        <v>ULIEGE</v>
      </c>
      <c r="F31" s="12">
        <f>'WP1'!E38</f>
        <v>0</v>
      </c>
      <c r="G31" s="12">
        <f>'WP1'!F38</f>
        <v>0</v>
      </c>
      <c r="H31" s="12">
        <f>'WP1'!G38</f>
        <v>0</v>
      </c>
      <c r="I31" s="12">
        <f>'WP1'!H38</f>
        <v>0</v>
      </c>
      <c r="J31" s="12">
        <f>'WP1'!I38</f>
        <v>0</v>
      </c>
      <c r="K31" s="12"/>
      <c r="L31" s="25"/>
    </row>
    <row r="32" spans="2:12">
      <c r="B32" s="13" t="str">
        <f t="shared" si="8"/>
        <v/>
      </c>
      <c r="C32" s="14"/>
      <c r="D32" s="15"/>
      <c r="E32" s="16"/>
      <c r="F32" s="17"/>
      <c r="G32" s="17"/>
      <c r="H32" s="17"/>
      <c r="I32" s="17"/>
      <c r="J32" s="17"/>
      <c r="K32" s="17"/>
      <c r="L32" s="26"/>
    </row>
    <row r="33" spans="2:12">
      <c r="B33" s="13" t="str">
        <f t="shared" si="8"/>
        <v/>
      </c>
      <c r="C33" s="14"/>
      <c r="D33" s="15"/>
      <c r="E33" s="16"/>
      <c r="F33" s="17"/>
      <c r="G33" s="17"/>
      <c r="H33" s="17"/>
      <c r="I33" s="17"/>
      <c r="J33" s="17"/>
      <c r="K33" s="17"/>
      <c r="L33" s="26"/>
    </row>
    <row r="34" spans="2:12" ht="90">
      <c r="B34" s="8" t="str">
        <f t="shared" si="8"/>
        <v>1</v>
      </c>
      <c r="C34" s="9" t="str">
        <f>'WP1'!B41</f>
        <v>Task 1.3</v>
      </c>
      <c r="D34" s="10" t="str">
        <f>'WP1'!C41</f>
        <v>Deliverables, Milestones and Indicators control</v>
      </c>
      <c r="E34" s="11" t="str">
        <f>'WP1'!D41</f>
        <v>ULIEGE</v>
      </c>
      <c r="F34" s="12">
        <f>'WP1'!E41</f>
        <v>1</v>
      </c>
      <c r="G34" s="12" t="str">
        <f>'WP1'!F41</f>
        <v>ULIEGE</v>
      </c>
      <c r="H34" s="12" t="str">
        <f>'WP1'!G41</f>
        <v>UOH</v>
      </c>
      <c r="I34" s="12">
        <f>'WP1'!H41</f>
        <v>6</v>
      </c>
      <c r="J34" s="12">
        <f>'WP1'!I41</f>
        <v>1</v>
      </c>
      <c r="K34" s="12">
        <f>'WP1'!J41</f>
        <v>6</v>
      </c>
      <c r="L34" s="24" t="s">
        <v>507</v>
      </c>
    </row>
    <row r="35" spans="2:12" ht="90">
      <c r="B35" s="8" t="str">
        <f t="shared" si="8"/>
        <v>1</v>
      </c>
      <c r="C35" s="9" t="str">
        <f t="shared" ref="C35:C40" si="12">C34</f>
        <v>Task 1.3</v>
      </c>
      <c r="D35" s="10" t="str">
        <f t="shared" ref="D35:D40" si="13">D34</f>
        <v>Deliverables, Milestones and Indicators control</v>
      </c>
      <c r="E35" s="11" t="str">
        <f t="shared" ref="E35:E40" si="14">E34</f>
        <v>ULIEGE</v>
      </c>
      <c r="F35" s="12">
        <f>'WP1'!E42</f>
        <v>1</v>
      </c>
      <c r="G35" s="12" t="str">
        <f>'WP1'!F42</f>
        <v>ULIEGE</v>
      </c>
      <c r="H35" s="12" t="str">
        <f>'WP1'!G42</f>
        <v>IAV</v>
      </c>
      <c r="I35" s="12">
        <f>'WP1'!H42</f>
        <v>18</v>
      </c>
      <c r="J35" s="12">
        <f>'WP1'!I42</f>
        <v>1</v>
      </c>
      <c r="K35" s="12">
        <f>'WP1'!J42</f>
        <v>18</v>
      </c>
      <c r="L35" s="24" t="s">
        <v>508</v>
      </c>
    </row>
    <row r="36" spans="2:12" ht="90">
      <c r="B36" s="8" t="str">
        <f t="shared" si="8"/>
        <v>1</v>
      </c>
      <c r="C36" s="9" t="str">
        <f t="shared" si="12"/>
        <v>Task 1.3</v>
      </c>
      <c r="D36" s="10" t="str">
        <f t="shared" si="13"/>
        <v>Deliverables, Milestones and Indicators control</v>
      </c>
      <c r="E36" s="11" t="str">
        <f t="shared" si="14"/>
        <v>ULIEGE</v>
      </c>
      <c r="F36" s="12">
        <f>'WP1'!E43</f>
        <v>1</v>
      </c>
      <c r="G36" s="12" t="str">
        <f>'WP1'!F43</f>
        <v>ULIEGE</v>
      </c>
      <c r="H36" s="12" t="str">
        <f>'WP1'!G43</f>
        <v>AURA</v>
      </c>
      <c r="I36" s="12">
        <f>'WP1'!H43</f>
        <v>30</v>
      </c>
      <c r="J36" s="12">
        <f>'WP1'!I43</f>
        <v>1</v>
      </c>
      <c r="K36" s="12">
        <f>'WP1'!J43</f>
        <v>30</v>
      </c>
      <c r="L36" s="24" t="s">
        <v>509</v>
      </c>
    </row>
    <row r="37" spans="2:12" ht="90">
      <c r="B37" s="8" t="str">
        <f t="shared" si="8"/>
        <v>1</v>
      </c>
      <c r="C37" s="9" t="str">
        <f t="shared" si="12"/>
        <v>Task 1.3</v>
      </c>
      <c r="D37" s="10" t="str">
        <f t="shared" si="13"/>
        <v>Deliverables, Milestones and Indicators control</v>
      </c>
      <c r="E37" s="11" t="str">
        <f t="shared" si="14"/>
        <v>ULIEGE</v>
      </c>
      <c r="F37" s="12">
        <f>'WP1'!E44</f>
        <v>0</v>
      </c>
      <c r="G37" s="12">
        <f>'WP1'!F44</f>
        <v>0</v>
      </c>
      <c r="H37" s="12">
        <f>'WP1'!G44</f>
        <v>0</v>
      </c>
      <c r="I37" s="12">
        <f>'WP1'!H44</f>
        <v>0</v>
      </c>
      <c r="J37" s="12">
        <f>'WP1'!I44</f>
        <v>0</v>
      </c>
      <c r="K37" s="12" t="str">
        <f>'WP1'!J44</f>
        <v/>
      </c>
      <c r="L37" s="25"/>
    </row>
    <row r="38" spans="2:12" ht="90">
      <c r="B38" s="8" t="str">
        <f t="shared" si="8"/>
        <v>1</v>
      </c>
      <c r="C38" s="9" t="str">
        <f t="shared" si="12"/>
        <v>Task 1.3</v>
      </c>
      <c r="D38" s="10" t="str">
        <f t="shared" si="13"/>
        <v>Deliverables, Milestones and Indicators control</v>
      </c>
      <c r="E38" s="11" t="str">
        <f t="shared" si="14"/>
        <v>ULIEGE</v>
      </c>
      <c r="F38" s="12">
        <f>'WP1'!E45</f>
        <v>0</v>
      </c>
      <c r="G38" s="12">
        <f>'WP1'!F45</f>
        <v>0</v>
      </c>
      <c r="H38" s="12">
        <f>'WP1'!G45</f>
        <v>0</v>
      </c>
      <c r="I38" s="12">
        <f>'WP1'!H45</f>
        <v>0</v>
      </c>
      <c r="J38" s="12">
        <f>'WP1'!I45</f>
        <v>0</v>
      </c>
      <c r="K38" s="12" t="str">
        <f>'WP1'!J45</f>
        <v/>
      </c>
      <c r="L38" s="25"/>
    </row>
    <row r="39" spans="2:12" ht="90">
      <c r="B39" s="8" t="str">
        <f t="shared" si="8"/>
        <v>1</v>
      </c>
      <c r="C39" s="9" t="str">
        <f t="shared" si="12"/>
        <v>Task 1.3</v>
      </c>
      <c r="D39" s="10" t="str">
        <f t="shared" si="13"/>
        <v>Deliverables, Milestones and Indicators control</v>
      </c>
      <c r="E39" s="11" t="str">
        <f t="shared" si="14"/>
        <v>ULIEGE</v>
      </c>
      <c r="F39" s="12">
        <f>'WP1'!E46</f>
        <v>0</v>
      </c>
      <c r="G39" s="12">
        <f>'WP1'!F46</f>
        <v>0</v>
      </c>
      <c r="H39" s="12">
        <f>'WP1'!G46</f>
        <v>0</v>
      </c>
      <c r="I39" s="12">
        <f>'WP1'!H46</f>
        <v>0</v>
      </c>
      <c r="J39" s="12">
        <f>'WP1'!I46</f>
        <v>0</v>
      </c>
      <c r="K39" s="12" t="str">
        <f>'WP1'!J46</f>
        <v/>
      </c>
      <c r="L39" s="25"/>
    </row>
    <row r="40" spans="2:12" ht="90">
      <c r="B40" s="8" t="str">
        <f t="shared" si="8"/>
        <v>1</v>
      </c>
      <c r="C40" s="9" t="str">
        <f t="shared" si="12"/>
        <v>Task 1.3</v>
      </c>
      <c r="D40" s="10" t="str">
        <f t="shared" si="13"/>
        <v>Deliverables, Milestones and Indicators control</v>
      </c>
      <c r="E40" s="11" t="str">
        <f t="shared" si="14"/>
        <v>ULIEGE</v>
      </c>
      <c r="F40" s="12">
        <f>'WP1'!E47</f>
        <v>0</v>
      </c>
      <c r="G40" s="12">
        <f>'WP1'!F47</f>
        <v>0</v>
      </c>
      <c r="H40" s="12">
        <f>'WP1'!G47</f>
        <v>0</v>
      </c>
      <c r="I40" s="12">
        <f>'WP1'!H47</f>
        <v>0</v>
      </c>
      <c r="J40" s="12">
        <f>'WP1'!I47</f>
        <v>0</v>
      </c>
      <c r="K40" s="12" t="str">
        <f>'WP1'!J47</f>
        <v/>
      </c>
      <c r="L40" s="25"/>
    </row>
    <row r="41" spans="2:12">
      <c r="B41" s="18" t="str">
        <f t="shared" si="8"/>
        <v/>
      </c>
      <c r="C41" s="19"/>
      <c r="D41" s="20"/>
      <c r="E41" s="21"/>
      <c r="F41" s="22"/>
      <c r="G41" s="22"/>
      <c r="H41" s="22"/>
      <c r="I41" s="22"/>
      <c r="J41" s="22"/>
      <c r="K41" s="22"/>
      <c r="L41" s="27"/>
    </row>
    <row r="42" spans="2:12">
      <c r="B42" s="18" t="str">
        <f t="shared" si="8"/>
        <v/>
      </c>
      <c r="C42" s="19"/>
      <c r="D42" s="20"/>
      <c r="E42" s="21"/>
      <c r="F42" s="22"/>
      <c r="G42" s="22"/>
      <c r="H42" s="22"/>
      <c r="I42" s="22"/>
      <c r="J42" s="22"/>
      <c r="K42" s="22"/>
      <c r="L42" s="27"/>
    </row>
    <row r="43" spans="2:12" ht="195">
      <c r="B43" s="8" t="str">
        <f t="shared" si="8"/>
        <v>2</v>
      </c>
      <c r="C43" s="9" t="str">
        <f>'WP2'!B5</f>
        <v>Task 2.1</v>
      </c>
      <c r="D43" s="10" t="str">
        <f>'WP2'!C5</f>
        <v>Production and characterization of sludge-based biochar, and its use in constructed wetland pilot systems</v>
      </c>
      <c r="E43" s="11" t="str">
        <f>'WP2'!D5</f>
        <v>UNIFI</v>
      </c>
      <c r="F43" s="12">
        <f>'WP2'!E5</f>
        <v>0</v>
      </c>
      <c r="G43" s="12">
        <f>'WP2'!F5</f>
        <v>0</v>
      </c>
      <c r="H43" s="12">
        <f>'WP2'!G5</f>
        <v>0</v>
      </c>
      <c r="I43" s="12">
        <f>'WP2'!H5</f>
        <v>0</v>
      </c>
      <c r="J43" s="12">
        <f>'WP2'!I5</f>
        <v>0</v>
      </c>
      <c r="K43" s="12" t="str">
        <f>'WP2'!J5</f>
        <v/>
      </c>
      <c r="L43" s="25"/>
    </row>
    <row r="44" spans="2:12" ht="195">
      <c r="B44" s="8" t="str">
        <f t="shared" si="8"/>
        <v>2</v>
      </c>
      <c r="C44" s="9" t="str">
        <f t="shared" ref="C44:E47" si="15">C43</f>
        <v>Task 2.1</v>
      </c>
      <c r="D44" s="10" t="str">
        <f t="shared" si="15"/>
        <v>Production and characterization of sludge-based biochar, and its use in constructed wetland pilot systems</v>
      </c>
      <c r="E44" s="11" t="str">
        <f t="shared" si="15"/>
        <v>UNIFI</v>
      </c>
      <c r="F44" s="12">
        <f>'WP2'!E6</f>
        <v>0</v>
      </c>
      <c r="G44" s="12">
        <f>'WP2'!F6</f>
        <v>0</v>
      </c>
      <c r="H44" s="12">
        <f>'WP2'!G6</f>
        <v>0</v>
      </c>
      <c r="I44" s="12">
        <f>'WP2'!H6</f>
        <v>0</v>
      </c>
      <c r="J44" s="12">
        <f>'WP2'!I6</f>
        <v>0</v>
      </c>
      <c r="K44" s="12" t="str">
        <f>'WP2'!J6</f>
        <v/>
      </c>
      <c r="L44" s="25"/>
    </row>
    <row r="45" spans="2:12" ht="195">
      <c r="B45" s="8" t="str">
        <f t="shared" si="8"/>
        <v>2</v>
      </c>
      <c r="C45" s="9" t="str">
        <f t="shared" si="15"/>
        <v>Task 2.1</v>
      </c>
      <c r="D45" s="10" t="str">
        <f t="shared" si="15"/>
        <v>Production and characterization of sludge-based biochar, and its use in constructed wetland pilot systems</v>
      </c>
      <c r="E45" s="11" t="str">
        <f t="shared" si="15"/>
        <v>UNIFI</v>
      </c>
      <c r="F45" s="12">
        <f>'WP2'!E7</f>
        <v>0</v>
      </c>
      <c r="G45" s="12">
        <f>'WP2'!F7</f>
        <v>0</v>
      </c>
      <c r="H45" s="12">
        <f>'WP2'!G7</f>
        <v>0</v>
      </c>
      <c r="I45" s="12">
        <f>'WP2'!H7</f>
        <v>0</v>
      </c>
      <c r="J45" s="12">
        <f>'WP2'!I7</f>
        <v>0</v>
      </c>
      <c r="K45" s="12" t="str">
        <f>'WP2'!J7</f>
        <v/>
      </c>
      <c r="L45" s="25"/>
    </row>
    <row r="46" spans="2:12" ht="195">
      <c r="B46" s="8" t="str">
        <f t="shared" si="8"/>
        <v>2</v>
      </c>
      <c r="C46" s="9" t="str">
        <f t="shared" si="15"/>
        <v>Task 2.1</v>
      </c>
      <c r="D46" s="10" t="str">
        <f t="shared" si="15"/>
        <v>Production and characterization of sludge-based biochar, and its use in constructed wetland pilot systems</v>
      </c>
      <c r="E46" s="11" t="str">
        <f t="shared" si="15"/>
        <v>UNIFI</v>
      </c>
      <c r="F46" s="12">
        <f>'WP2'!E8</f>
        <v>0</v>
      </c>
      <c r="G46" s="12">
        <f>'WP2'!F8</f>
        <v>0</v>
      </c>
      <c r="H46" s="12">
        <f>'WP2'!G8</f>
        <v>0</v>
      </c>
      <c r="I46" s="12">
        <f>'WP2'!H8</f>
        <v>0</v>
      </c>
      <c r="J46" s="12">
        <f>'WP2'!I8</f>
        <v>0</v>
      </c>
      <c r="K46" s="12" t="str">
        <f>'WP2'!J8</f>
        <v/>
      </c>
      <c r="L46" s="25"/>
    </row>
    <row r="47" spans="2:12" ht="195">
      <c r="B47" s="8" t="str">
        <f t="shared" si="8"/>
        <v>2</v>
      </c>
      <c r="C47" s="9" t="str">
        <f t="shared" si="15"/>
        <v>Task 2.1</v>
      </c>
      <c r="D47" s="10" t="str">
        <f t="shared" si="15"/>
        <v>Production and characterization of sludge-based biochar, and its use in constructed wetland pilot systems</v>
      </c>
      <c r="E47" s="11" t="str">
        <f t="shared" si="15"/>
        <v>UNIFI</v>
      </c>
      <c r="F47" s="12">
        <f>'WP2'!E9</f>
        <v>0</v>
      </c>
      <c r="G47" s="12">
        <f>'WP2'!F9</f>
        <v>0</v>
      </c>
      <c r="H47" s="12">
        <f>'WP2'!G9</f>
        <v>0</v>
      </c>
      <c r="I47" s="12">
        <f>'WP2'!H9</f>
        <v>0</v>
      </c>
      <c r="J47" s="12">
        <f>'WP2'!I9</f>
        <v>0</v>
      </c>
      <c r="K47" s="12" t="str">
        <f>'WP2'!J9</f>
        <v/>
      </c>
      <c r="L47" s="25"/>
    </row>
    <row r="48" spans="2:12" ht="195">
      <c r="B48" s="8" t="str">
        <f t="shared" si="8"/>
        <v>2</v>
      </c>
      <c r="C48" s="9" t="str">
        <f t="shared" ref="C48:C58" si="16">C47</f>
        <v>Task 2.1</v>
      </c>
      <c r="D48" s="10" t="str">
        <f t="shared" ref="D48:D58" si="17">D47</f>
        <v>Production and characterization of sludge-based biochar, and its use in constructed wetland pilot systems</v>
      </c>
      <c r="E48" s="11" t="str">
        <f t="shared" ref="E48:E58" si="18">E47</f>
        <v>UNIFI</v>
      </c>
      <c r="F48" s="12">
        <f>'WP2'!E10</f>
        <v>0</v>
      </c>
      <c r="G48" s="12">
        <f>'WP2'!F10</f>
        <v>0</v>
      </c>
      <c r="H48" s="12">
        <f>'WP2'!G10</f>
        <v>0</v>
      </c>
      <c r="I48" s="12">
        <f>'WP2'!H10</f>
        <v>0</v>
      </c>
      <c r="J48" s="12">
        <f>'WP2'!I10</f>
        <v>0</v>
      </c>
      <c r="K48" s="12" t="str">
        <f>'WP2'!J10</f>
        <v/>
      </c>
      <c r="L48" s="25"/>
    </row>
    <row r="49" spans="2:12" ht="195">
      <c r="B49" s="8" t="str">
        <f t="shared" si="8"/>
        <v>2</v>
      </c>
      <c r="C49" s="9" t="str">
        <f t="shared" si="16"/>
        <v>Task 2.1</v>
      </c>
      <c r="D49" s="10" t="str">
        <f t="shared" si="17"/>
        <v>Production and characterization of sludge-based biochar, and its use in constructed wetland pilot systems</v>
      </c>
      <c r="E49" s="11" t="str">
        <f t="shared" si="18"/>
        <v>UNIFI</v>
      </c>
      <c r="F49" s="12">
        <f>'WP2'!E11</f>
        <v>0</v>
      </c>
      <c r="G49" s="12">
        <f>'WP2'!F11</f>
        <v>0</v>
      </c>
      <c r="H49" s="12">
        <f>'WP2'!G11</f>
        <v>0</v>
      </c>
      <c r="I49" s="12">
        <f>'WP2'!H11</f>
        <v>0</v>
      </c>
      <c r="J49" s="12">
        <f>'WP2'!I11</f>
        <v>0</v>
      </c>
      <c r="K49" s="12" t="str">
        <f>'WP2'!J11</f>
        <v/>
      </c>
      <c r="L49" s="25"/>
    </row>
    <row r="50" spans="2:12">
      <c r="B50" s="13" t="str">
        <f t="shared" si="8"/>
        <v/>
      </c>
      <c r="C50" s="14"/>
      <c r="D50" s="15"/>
      <c r="E50" s="16"/>
      <c r="F50" s="17"/>
      <c r="G50" s="17"/>
      <c r="H50" s="17"/>
      <c r="I50" s="17"/>
      <c r="J50" s="17"/>
      <c r="K50" s="17"/>
      <c r="L50" s="26"/>
    </row>
    <row r="51" spans="2:12">
      <c r="B51" s="13" t="str">
        <f t="shared" si="8"/>
        <v/>
      </c>
      <c r="C51" s="14"/>
      <c r="D51" s="15"/>
      <c r="E51" s="16"/>
      <c r="F51" s="17"/>
      <c r="G51" s="17"/>
      <c r="H51" s="17"/>
      <c r="I51" s="17"/>
      <c r="J51" s="17"/>
      <c r="K51" s="17"/>
      <c r="L51" s="26"/>
    </row>
    <row r="52" spans="2:12" ht="135">
      <c r="B52" s="8" t="str">
        <f t="shared" si="8"/>
        <v>2</v>
      </c>
      <c r="C52" s="9" t="str">
        <f>'WP2'!B14</f>
        <v>Task 2.2</v>
      </c>
      <c r="D52" s="10" t="str">
        <f>'WP2'!C14</f>
        <v xml:space="preserve"> Analysis and monitoring of the system efficiency and the water quality</v>
      </c>
      <c r="E52" s="11" t="str">
        <f>'WP2'!D14</f>
        <v>UNIFI</v>
      </c>
      <c r="F52" s="12">
        <f>'WP2'!E14</f>
        <v>0</v>
      </c>
      <c r="G52" s="12">
        <f>'WP2'!F14</f>
        <v>0</v>
      </c>
      <c r="H52" s="12">
        <f>'WP2'!G14</f>
        <v>0</v>
      </c>
      <c r="I52" s="12">
        <f>'WP2'!H14</f>
        <v>0</v>
      </c>
      <c r="J52" s="12">
        <f>'WP2'!I14</f>
        <v>0</v>
      </c>
      <c r="K52" s="12" t="str">
        <f>'WP2'!J14</f>
        <v/>
      </c>
      <c r="L52" s="25"/>
    </row>
    <row r="53" spans="2:12" ht="135">
      <c r="B53" s="8" t="str">
        <f t="shared" si="8"/>
        <v>2</v>
      </c>
      <c r="C53" s="9" t="str">
        <f t="shared" si="16"/>
        <v>Task 2.2</v>
      </c>
      <c r="D53" s="10" t="str">
        <f t="shared" si="17"/>
        <v xml:space="preserve"> Analysis and monitoring of the system efficiency and the water quality</v>
      </c>
      <c r="E53" s="11" t="str">
        <f t="shared" si="18"/>
        <v>UNIFI</v>
      </c>
      <c r="F53" s="12">
        <f>'WP2'!E15</f>
        <v>0</v>
      </c>
      <c r="G53" s="12">
        <f>'WP2'!F15</f>
        <v>0</v>
      </c>
      <c r="H53" s="12">
        <f>'WP2'!G15</f>
        <v>0</v>
      </c>
      <c r="I53" s="12">
        <f>'WP2'!H15</f>
        <v>0</v>
      </c>
      <c r="J53" s="12">
        <f>'WP2'!I15</f>
        <v>0</v>
      </c>
      <c r="K53" s="12" t="str">
        <f>'WP2'!J15</f>
        <v/>
      </c>
      <c r="L53" s="25"/>
    </row>
    <row r="54" spans="2:12" ht="135">
      <c r="B54" s="8" t="str">
        <f t="shared" si="8"/>
        <v>2</v>
      </c>
      <c r="C54" s="9" t="str">
        <f t="shared" si="16"/>
        <v>Task 2.2</v>
      </c>
      <c r="D54" s="10" t="str">
        <f t="shared" si="17"/>
        <v xml:space="preserve"> Analysis and monitoring of the system efficiency and the water quality</v>
      </c>
      <c r="E54" s="11" t="str">
        <f t="shared" si="18"/>
        <v>UNIFI</v>
      </c>
      <c r="F54" s="12">
        <f>'WP2'!E16</f>
        <v>0</v>
      </c>
      <c r="G54" s="12">
        <f>'WP2'!F16</f>
        <v>0</v>
      </c>
      <c r="H54" s="12">
        <f>'WP2'!G16</f>
        <v>0</v>
      </c>
      <c r="I54" s="12">
        <f>'WP2'!H16</f>
        <v>0</v>
      </c>
      <c r="J54" s="12">
        <f>'WP2'!I16</f>
        <v>0</v>
      </c>
      <c r="K54" s="12" t="str">
        <f>'WP2'!J16</f>
        <v/>
      </c>
      <c r="L54" s="25"/>
    </row>
    <row r="55" spans="2:12" ht="135">
      <c r="B55" s="8" t="str">
        <f t="shared" si="8"/>
        <v>2</v>
      </c>
      <c r="C55" s="9" t="str">
        <f t="shared" si="16"/>
        <v>Task 2.2</v>
      </c>
      <c r="D55" s="10" t="str">
        <f t="shared" si="17"/>
        <v xml:space="preserve"> Analysis and monitoring of the system efficiency and the water quality</v>
      </c>
      <c r="E55" s="11" t="str">
        <f t="shared" si="18"/>
        <v>UNIFI</v>
      </c>
      <c r="F55" s="12">
        <f>'WP2'!E17</f>
        <v>0</v>
      </c>
      <c r="G55" s="12">
        <f>'WP2'!F17</f>
        <v>0</v>
      </c>
      <c r="H55" s="12">
        <f>'WP2'!G17</f>
        <v>0</v>
      </c>
      <c r="I55" s="12">
        <f>'WP2'!H17</f>
        <v>0</v>
      </c>
      <c r="J55" s="12">
        <f>'WP2'!I17</f>
        <v>0</v>
      </c>
      <c r="K55" s="12" t="str">
        <f>'WP2'!J17</f>
        <v/>
      </c>
      <c r="L55" s="25"/>
    </row>
    <row r="56" spans="2:12" ht="135">
      <c r="B56" s="8" t="str">
        <f t="shared" si="8"/>
        <v>2</v>
      </c>
      <c r="C56" s="9" t="str">
        <f t="shared" si="16"/>
        <v>Task 2.2</v>
      </c>
      <c r="D56" s="10" t="str">
        <f t="shared" si="17"/>
        <v xml:space="preserve"> Analysis and monitoring of the system efficiency and the water quality</v>
      </c>
      <c r="E56" s="11" t="str">
        <f t="shared" si="18"/>
        <v>UNIFI</v>
      </c>
      <c r="F56" s="12">
        <f>'WP2'!E18</f>
        <v>0</v>
      </c>
      <c r="G56" s="12">
        <f>'WP2'!F18</f>
        <v>0</v>
      </c>
      <c r="H56" s="12">
        <f>'WP2'!G18</f>
        <v>0</v>
      </c>
      <c r="I56" s="12">
        <f>'WP2'!H18</f>
        <v>0</v>
      </c>
      <c r="J56" s="12">
        <f>'WP2'!I18</f>
        <v>0</v>
      </c>
      <c r="K56" s="12" t="str">
        <f>'WP2'!J18</f>
        <v/>
      </c>
      <c r="L56" s="25"/>
    </row>
    <row r="57" spans="2:12" ht="135">
      <c r="B57" s="8" t="str">
        <f t="shared" si="8"/>
        <v>2</v>
      </c>
      <c r="C57" s="9" t="str">
        <f t="shared" si="16"/>
        <v>Task 2.2</v>
      </c>
      <c r="D57" s="10" t="str">
        <f t="shared" si="17"/>
        <v xml:space="preserve"> Analysis and monitoring of the system efficiency and the water quality</v>
      </c>
      <c r="E57" s="11" t="str">
        <f t="shared" si="18"/>
        <v>UNIFI</v>
      </c>
      <c r="F57" s="12">
        <f>'WP2'!E19</f>
        <v>0</v>
      </c>
      <c r="G57" s="12">
        <f>'WP2'!F19</f>
        <v>0</v>
      </c>
      <c r="H57" s="12">
        <f>'WP2'!G19</f>
        <v>0</v>
      </c>
      <c r="I57" s="12">
        <f>'WP2'!H19</f>
        <v>0</v>
      </c>
      <c r="J57" s="12">
        <f>'WP2'!I19</f>
        <v>0</v>
      </c>
      <c r="K57" s="12" t="str">
        <f>'WP2'!J19</f>
        <v/>
      </c>
      <c r="L57" s="25"/>
    </row>
    <row r="58" spans="2:12" ht="135">
      <c r="B58" s="8" t="str">
        <f t="shared" si="8"/>
        <v>2</v>
      </c>
      <c r="C58" s="9" t="str">
        <f t="shared" si="16"/>
        <v>Task 2.2</v>
      </c>
      <c r="D58" s="10" t="str">
        <f t="shared" si="17"/>
        <v xml:space="preserve"> Analysis and monitoring of the system efficiency and the water quality</v>
      </c>
      <c r="E58" s="11" t="str">
        <f t="shared" si="18"/>
        <v>UNIFI</v>
      </c>
      <c r="F58" s="12">
        <f>'WP2'!E20</f>
        <v>0</v>
      </c>
      <c r="G58" s="12">
        <f>'WP2'!F20</f>
        <v>0</v>
      </c>
      <c r="H58" s="12">
        <f>'WP2'!G20</f>
        <v>0</v>
      </c>
      <c r="I58" s="12">
        <f>'WP2'!H20</f>
        <v>0</v>
      </c>
      <c r="J58" s="12">
        <f>'WP2'!I20</f>
        <v>0</v>
      </c>
      <c r="K58" s="12" t="str">
        <f>'WP2'!J20</f>
        <v/>
      </c>
      <c r="L58" s="25"/>
    </row>
    <row r="59" spans="2:12">
      <c r="B59" s="13" t="str">
        <f t="shared" si="8"/>
        <v/>
      </c>
      <c r="C59" s="14"/>
      <c r="D59" s="15"/>
      <c r="E59" s="16"/>
      <c r="F59" s="17"/>
      <c r="G59" s="17"/>
      <c r="H59" s="17"/>
      <c r="I59" s="17"/>
      <c r="J59" s="17"/>
      <c r="K59" s="17"/>
      <c r="L59" s="26"/>
    </row>
    <row r="60" spans="2:12">
      <c r="B60" s="13" t="str">
        <f t="shared" si="8"/>
        <v/>
      </c>
      <c r="C60" s="14"/>
      <c r="D60" s="15"/>
      <c r="E60" s="16"/>
      <c r="F60" s="17"/>
      <c r="G60" s="17"/>
      <c r="H60" s="17"/>
      <c r="I60" s="17"/>
      <c r="J60" s="17"/>
      <c r="K60" s="17"/>
      <c r="L60" s="26"/>
    </row>
    <row r="61" spans="2:12" ht="105">
      <c r="B61" s="8" t="str">
        <f t="shared" si="8"/>
        <v>2</v>
      </c>
      <c r="C61" s="9" t="str">
        <f>'WP2'!B23</f>
        <v>Task 2.3</v>
      </c>
      <c r="D61" s="10" t="str">
        <f>'WP2'!C23</f>
        <v>Food analysis for the assessment of food safety and quality</v>
      </c>
      <c r="E61" s="11" t="str">
        <f>'WP2'!D23</f>
        <v>UNIFI</v>
      </c>
      <c r="F61" s="12">
        <f>'WP2'!E23</f>
        <v>0</v>
      </c>
      <c r="G61" s="12">
        <f>'WP2'!F23</f>
        <v>0</v>
      </c>
      <c r="H61" s="12">
        <f>'WP2'!G23</f>
        <v>0</v>
      </c>
      <c r="I61" s="12">
        <f>'WP2'!H23</f>
        <v>0</v>
      </c>
      <c r="J61" s="12">
        <f>'WP2'!I23</f>
        <v>0</v>
      </c>
      <c r="K61" s="12" t="str">
        <f>'WP2'!J23</f>
        <v/>
      </c>
      <c r="L61" s="25"/>
    </row>
    <row r="62" spans="2:12" ht="105">
      <c r="B62" s="8" t="str">
        <f t="shared" si="8"/>
        <v>2</v>
      </c>
      <c r="C62" s="9" t="str">
        <f t="shared" ref="C62:C67" si="19">C61</f>
        <v>Task 2.3</v>
      </c>
      <c r="D62" s="10" t="str">
        <f t="shared" ref="D62:D67" si="20">D61</f>
        <v>Food analysis for the assessment of food safety and quality</v>
      </c>
      <c r="E62" s="11" t="str">
        <f t="shared" ref="E62:E67" si="21">E61</f>
        <v>UNIFI</v>
      </c>
      <c r="F62" s="12">
        <f>'WP2'!E24</f>
        <v>0</v>
      </c>
      <c r="G62" s="12">
        <f>'WP2'!F24</f>
        <v>0</v>
      </c>
      <c r="H62" s="12">
        <f>'WP2'!G24</f>
        <v>0</v>
      </c>
      <c r="I62" s="12">
        <f>'WP2'!H24</f>
        <v>0</v>
      </c>
      <c r="J62" s="12">
        <f>'WP2'!I24</f>
        <v>0</v>
      </c>
      <c r="K62" s="12" t="str">
        <f>'WP2'!J24</f>
        <v/>
      </c>
      <c r="L62" s="25"/>
    </row>
    <row r="63" spans="2:12" ht="105">
      <c r="B63" s="8" t="str">
        <f t="shared" si="8"/>
        <v>2</v>
      </c>
      <c r="C63" s="9" t="str">
        <f t="shared" si="19"/>
        <v>Task 2.3</v>
      </c>
      <c r="D63" s="10" t="str">
        <f t="shared" si="20"/>
        <v>Food analysis for the assessment of food safety and quality</v>
      </c>
      <c r="E63" s="11" t="str">
        <f t="shared" si="21"/>
        <v>UNIFI</v>
      </c>
      <c r="F63" s="12">
        <f>'WP2'!E25</f>
        <v>0</v>
      </c>
      <c r="G63" s="12">
        <f>'WP2'!F25</f>
        <v>0</v>
      </c>
      <c r="H63" s="12">
        <f>'WP2'!G25</f>
        <v>0</v>
      </c>
      <c r="I63" s="12">
        <f>'WP2'!H25</f>
        <v>0</v>
      </c>
      <c r="J63" s="12">
        <f>'WP2'!I25</f>
        <v>0</v>
      </c>
      <c r="K63" s="12" t="str">
        <f>'WP2'!J25</f>
        <v/>
      </c>
      <c r="L63" s="25"/>
    </row>
    <row r="64" spans="2:12" ht="105">
      <c r="B64" s="8" t="str">
        <f t="shared" si="8"/>
        <v>2</v>
      </c>
      <c r="C64" s="9" t="str">
        <f t="shared" si="19"/>
        <v>Task 2.3</v>
      </c>
      <c r="D64" s="10" t="str">
        <f t="shared" si="20"/>
        <v>Food analysis for the assessment of food safety and quality</v>
      </c>
      <c r="E64" s="11" t="str">
        <f t="shared" si="21"/>
        <v>UNIFI</v>
      </c>
      <c r="F64" s="12">
        <f>'WP2'!E26</f>
        <v>0</v>
      </c>
      <c r="G64" s="12">
        <f>'WP2'!F26</f>
        <v>0</v>
      </c>
      <c r="H64" s="12">
        <f>'WP2'!G26</f>
        <v>0</v>
      </c>
      <c r="I64" s="12">
        <f>'WP2'!H26</f>
        <v>0</v>
      </c>
      <c r="J64" s="12">
        <f>'WP2'!I26</f>
        <v>0</v>
      </c>
      <c r="K64" s="12" t="str">
        <f>'WP2'!J26</f>
        <v/>
      </c>
      <c r="L64" s="25"/>
    </row>
    <row r="65" spans="2:12" ht="105">
      <c r="B65" s="8" t="str">
        <f t="shared" si="8"/>
        <v>2</v>
      </c>
      <c r="C65" s="9" t="str">
        <f t="shared" si="19"/>
        <v>Task 2.3</v>
      </c>
      <c r="D65" s="10" t="str">
        <f t="shared" si="20"/>
        <v>Food analysis for the assessment of food safety and quality</v>
      </c>
      <c r="E65" s="11" t="str">
        <f t="shared" si="21"/>
        <v>UNIFI</v>
      </c>
      <c r="F65" s="12">
        <f>'WP2'!E27</f>
        <v>0</v>
      </c>
      <c r="G65" s="12">
        <f>'WP2'!F27</f>
        <v>0</v>
      </c>
      <c r="H65" s="12">
        <f>'WP2'!G27</f>
        <v>0</v>
      </c>
      <c r="I65" s="12">
        <f>'WP2'!H27</f>
        <v>0</v>
      </c>
      <c r="J65" s="12">
        <f>'WP2'!I27</f>
        <v>0</v>
      </c>
      <c r="K65" s="12" t="str">
        <f>'WP2'!J27</f>
        <v/>
      </c>
      <c r="L65" s="25"/>
    </row>
    <row r="66" spans="2:12" ht="105">
      <c r="B66" s="8" t="str">
        <f t="shared" si="8"/>
        <v>2</v>
      </c>
      <c r="C66" s="9" t="str">
        <f t="shared" si="19"/>
        <v>Task 2.3</v>
      </c>
      <c r="D66" s="10" t="str">
        <f t="shared" si="20"/>
        <v>Food analysis for the assessment of food safety and quality</v>
      </c>
      <c r="E66" s="11" t="str">
        <f t="shared" si="21"/>
        <v>UNIFI</v>
      </c>
      <c r="F66" s="12">
        <f>'WP2'!E28</f>
        <v>0</v>
      </c>
      <c r="G66" s="12">
        <f>'WP2'!F28</f>
        <v>0</v>
      </c>
      <c r="H66" s="12">
        <f>'WP2'!G28</f>
        <v>0</v>
      </c>
      <c r="I66" s="12">
        <f>'WP2'!H28</f>
        <v>0</v>
      </c>
      <c r="J66" s="12">
        <f>'WP2'!I28</f>
        <v>0</v>
      </c>
      <c r="K66" s="12" t="str">
        <f>'WP2'!J28</f>
        <v/>
      </c>
      <c r="L66" s="25"/>
    </row>
    <row r="67" spans="2:12" ht="105">
      <c r="B67" s="8" t="str">
        <f t="shared" si="8"/>
        <v>2</v>
      </c>
      <c r="C67" s="9" t="str">
        <f t="shared" si="19"/>
        <v>Task 2.3</v>
      </c>
      <c r="D67" s="10" t="str">
        <f t="shared" si="20"/>
        <v>Food analysis for the assessment of food safety and quality</v>
      </c>
      <c r="E67" s="11" t="str">
        <f t="shared" si="21"/>
        <v>UNIFI</v>
      </c>
      <c r="F67" s="12">
        <f>'WP2'!E29</f>
        <v>0</v>
      </c>
      <c r="G67" s="12">
        <f>'WP2'!F29</f>
        <v>0</v>
      </c>
      <c r="H67" s="12">
        <f>'WP2'!G29</f>
        <v>0</v>
      </c>
      <c r="I67" s="12">
        <f>'WP2'!H29</f>
        <v>0</v>
      </c>
      <c r="J67" s="12">
        <f>'WP2'!I29</f>
        <v>0</v>
      </c>
      <c r="K67" s="12" t="str">
        <f>'WP2'!J29</f>
        <v/>
      </c>
      <c r="L67" s="25"/>
    </row>
    <row r="68" spans="2:12">
      <c r="B68" s="13" t="str">
        <f t="shared" si="8"/>
        <v/>
      </c>
      <c r="C68" s="14"/>
      <c r="D68" s="15"/>
      <c r="E68" s="16"/>
      <c r="F68" s="17"/>
      <c r="G68" s="17"/>
      <c r="H68" s="17"/>
      <c r="I68" s="17"/>
      <c r="J68" s="17"/>
      <c r="K68" s="17"/>
      <c r="L68" s="26"/>
    </row>
    <row r="69" spans="2:12">
      <c r="B69" s="13" t="str">
        <f t="shared" si="8"/>
        <v/>
      </c>
      <c r="C69" s="14"/>
      <c r="D69" s="15"/>
      <c r="E69" s="16"/>
      <c r="F69" s="17"/>
      <c r="G69" s="17"/>
      <c r="H69" s="17"/>
      <c r="I69" s="17"/>
      <c r="J69" s="17"/>
      <c r="K69" s="17"/>
      <c r="L69" s="26"/>
    </row>
    <row r="70" spans="2:12" ht="255">
      <c r="B70" s="8" t="str">
        <f t="shared" si="8"/>
        <v>2</v>
      </c>
      <c r="C70" s="9" t="str">
        <f>'WP2'!B32</f>
        <v>Task 2.4</v>
      </c>
      <c r="D70" s="10" t="str">
        <f>'WP2'!C32</f>
        <v>Development of mathematical models for optimization involving uncertainty for recycled water and sustainable water management with a focus on irrigation use</v>
      </c>
      <c r="E70" s="11" t="str">
        <f>'WP2'!D32</f>
        <v>UOH</v>
      </c>
      <c r="F70" s="12">
        <f>'WP2'!E32</f>
        <v>0</v>
      </c>
      <c r="G70" s="12">
        <f>'WP2'!F32</f>
        <v>0</v>
      </c>
      <c r="H70" s="12">
        <f>'WP2'!G32</f>
        <v>0</v>
      </c>
      <c r="I70" s="12">
        <f>'WP2'!H32</f>
        <v>0</v>
      </c>
      <c r="J70" s="12">
        <f>'WP2'!I32</f>
        <v>0</v>
      </c>
      <c r="K70" s="12" t="str">
        <f>'WP2'!J32</f>
        <v/>
      </c>
      <c r="L70" s="25"/>
    </row>
    <row r="71" spans="2:12" ht="255">
      <c r="B71" s="8" t="str">
        <f t="shared" si="8"/>
        <v>2</v>
      </c>
      <c r="C71" s="9" t="str">
        <f t="shared" ref="C71:C76" si="22">C70</f>
        <v>Task 2.4</v>
      </c>
      <c r="D71" s="10" t="str">
        <f t="shared" ref="D71:D76" si="23">D70</f>
        <v>Development of mathematical models for optimization involving uncertainty for recycled water and sustainable water management with a focus on irrigation use</v>
      </c>
      <c r="E71" s="11" t="str">
        <f t="shared" ref="E71:E76" si="24">E70</f>
        <v>UOH</v>
      </c>
      <c r="F71" s="12">
        <f>'WP2'!E33</f>
        <v>0</v>
      </c>
      <c r="G71" s="12">
        <f>'WP2'!F33</f>
        <v>0</v>
      </c>
      <c r="H71" s="12">
        <f>'WP2'!G33</f>
        <v>0</v>
      </c>
      <c r="I71" s="12">
        <f>'WP2'!H33</f>
        <v>0</v>
      </c>
      <c r="J71" s="12">
        <f>'WP2'!I33</f>
        <v>0</v>
      </c>
      <c r="K71" s="12" t="str">
        <f>'WP2'!J33</f>
        <v/>
      </c>
      <c r="L71" s="25"/>
    </row>
    <row r="72" spans="2:12" ht="255">
      <c r="B72" s="8" t="str">
        <f t="shared" si="8"/>
        <v>2</v>
      </c>
      <c r="C72" s="9" t="str">
        <f t="shared" si="22"/>
        <v>Task 2.4</v>
      </c>
      <c r="D72" s="10" t="str">
        <f t="shared" si="23"/>
        <v>Development of mathematical models for optimization involving uncertainty for recycled water and sustainable water management with a focus on irrigation use</v>
      </c>
      <c r="E72" s="11" t="str">
        <f t="shared" si="24"/>
        <v>UOH</v>
      </c>
      <c r="F72" s="12">
        <f>'WP2'!E34</f>
        <v>0</v>
      </c>
      <c r="G72" s="12">
        <f>'WP2'!F34</f>
        <v>0</v>
      </c>
      <c r="H72" s="12">
        <f>'WP2'!G34</f>
        <v>0</v>
      </c>
      <c r="I72" s="12">
        <f>'WP2'!H34</f>
        <v>0</v>
      </c>
      <c r="J72" s="12">
        <f>'WP2'!I34</f>
        <v>0</v>
      </c>
      <c r="K72" s="12" t="str">
        <f>'WP2'!J34</f>
        <v/>
      </c>
      <c r="L72" s="25"/>
    </row>
    <row r="73" spans="2:12" ht="255">
      <c r="B73" s="8" t="str">
        <f t="shared" si="8"/>
        <v>2</v>
      </c>
      <c r="C73" s="9" t="str">
        <f t="shared" si="22"/>
        <v>Task 2.4</v>
      </c>
      <c r="D73" s="10" t="str">
        <f t="shared" si="23"/>
        <v>Development of mathematical models for optimization involving uncertainty for recycled water and sustainable water management with a focus on irrigation use</v>
      </c>
      <c r="E73" s="11" t="str">
        <f t="shared" si="24"/>
        <v>UOH</v>
      </c>
      <c r="F73" s="12">
        <f>'WP2'!E35</f>
        <v>0</v>
      </c>
      <c r="G73" s="12">
        <f>'WP2'!F35</f>
        <v>0</v>
      </c>
      <c r="H73" s="12">
        <f>'WP2'!G35</f>
        <v>0</v>
      </c>
      <c r="I73" s="12">
        <f>'WP2'!H35</f>
        <v>0</v>
      </c>
      <c r="J73" s="12">
        <f>'WP2'!I35</f>
        <v>0</v>
      </c>
      <c r="K73" s="12" t="str">
        <f>'WP2'!J35</f>
        <v/>
      </c>
      <c r="L73" s="25"/>
    </row>
    <row r="74" spans="2:12" ht="255">
      <c r="B74" s="8" t="str">
        <f t="shared" si="8"/>
        <v>2</v>
      </c>
      <c r="C74" s="9" t="str">
        <f t="shared" si="22"/>
        <v>Task 2.4</v>
      </c>
      <c r="D74" s="10" t="str">
        <f t="shared" si="23"/>
        <v>Development of mathematical models for optimization involving uncertainty for recycled water and sustainable water management with a focus on irrigation use</v>
      </c>
      <c r="E74" s="11" t="str">
        <f t="shared" si="24"/>
        <v>UOH</v>
      </c>
      <c r="F74" s="12">
        <f>'WP2'!E36</f>
        <v>0</v>
      </c>
      <c r="G74" s="12">
        <f>'WP2'!F36</f>
        <v>0</v>
      </c>
      <c r="H74" s="12">
        <f>'WP2'!G36</f>
        <v>0</v>
      </c>
      <c r="I74" s="12">
        <f>'WP2'!H36</f>
        <v>0</v>
      </c>
      <c r="J74" s="12">
        <f>'WP2'!I36</f>
        <v>0</v>
      </c>
      <c r="K74" s="12" t="str">
        <f>'WP2'!J36</f>
        <v/>
      </c>
      <c r="L74" s="25"/>
    </row>
    <row r="75" spans="2:12" ht="255">
      <c r="B75" s="8" t="str">
        <f t="shared" si="8"/>
        <v>2</v>
      </c>
      <c r="C75" s="9" t="str">
        <f t="shared" si="22"/>
        <v>Task 2.4</v>
      </c>
      <c r="D75" s="10" t="str">
        <f t="shared" si="23"/>
        <v>Development of mathematical models for optimization involving uncertainty for recycled water and sustainable water management with a focus on irrigation use</v>
      </c>
      <c r="E75" s="11" t="str">
        <f t="shared" si="24"/>
        <v>UOH</v>
      </c>
      <c r="F75" s="12">
        <f>'WP2'!E37</f>
        <v>0</v>
      </c>
      <c r="G75" s="12">
        <f>'WP2'!F37</f>
        <v>0</v>
      </c>
      <c r="H75" s="12">
        <f>'WP2'!G37</f>
        <v>0</v>
      </c>
      <c r="I75" s="12">
        <f>'WP2'!H37</f>
        <v>0</v>
      </c>
      <c r="J75" s="12">
        <f>'WP2'!I37</f>
        <v>0</v>
      </c>
      <c r="K75" s="12" t="str">
        <f>'WP2'!J37</f>
        <v/>
      </c>
      <c r="L75" s="25"/>
    </row>
    <row r="76" spans="2:12" ht="255">
      <c r="B76" s="8" t="str">
        <f t="shared" si="8"/>
        <v>2</v>
      </c>
      <c r="C76" s="9" t="str">
        <f t="shared" si="22"/>
        <v>Task 2.4</v>
      </c>
      <c r="D76" s="10" t="str">
        <f t="shared" si="23"/>
        <v>Development of mathematical models for optimization involving uncertainty for recycled water and sustainable water management with a focus on irrigation use</v>
      </c>
      <c r="E76" s="11" t="str">
        <f t="shared" si="24"/>
        <v>UOH</v>
      </c>
      <c r="F76" s="12">
        <f>'WP2'!E38</f>
        <v>0</v>
      </c>
      <c r="G76" s="12">
        <f>'WP2'!F38</f>
        <v>0</v>
      </c>
      <c r="H76" s="12">
        <f>'WP2'!G38</f>
        <v>0</v>
      </c>
      <c r="I76" s="12">
        <f>'WP2'!H38</f>
        <v>0</v>
      </c>
      <c r="J76" s="12">
        <f>'WP2'!I38</f>
        <v>0</v>
      </c>
      <c r="K76" s="12" t="str">
        <f>'WP2'!J38</f>
        <v/>
      </c>
      <c r="L76" s="25"/>
    </row>
    <row r="77" spans="2:12">
      <c r="B77" s="13" t="str">
        <f t="shared" si="8"/>
        <v/>
      </c>
      <c r="C77" s="14"/>
      <c r="D77" s="15"/>
      <c r="E77" s="16"/>
      <c r="F77" s="17"/>
      <c r="G77" s="17"/>
      <c r="H77" s="17"/>
      <c r="I77" s="17"/>
      <c r="J77" s="17"/>
      <c r="K77" s="17"/>
      <c r="L77" s="26"/>
    </row>
    <row r="78" spans="2:12">
      <c r="B78" s="13" t="str">
        <f t="shared" si="8"/>
        <v/>
      </c>
      <c r="C78" s="14"/>
      <c r="D78" s="15"/>
      <c r="E78" s="16"/>
      <c r="F78" s="17"/>
      <c r="G78" s="17"/>
      <c r="H78" s="17"/>
      <c r="I78" s="17"/>
      <c r="J78" s="17"/>
      <c r="K78" s="17"/>
      <c r="L78" s="26"/>
    </row>
    <row r="79" spans="2:12" ht="240">
      <c r="B79" s="8" t="str">
        <f t="shared" si="8"/>
        <v>2</v>
      </c>
      <c r="C79" s="9" t="str">
        <f>'WP2'!B41</f>
        <v>Task 2.5</v>
      </c>
      <c r="D79" s="10" t="str">
        <f>'WP2'!C41</f>
        <v>Development of stochastic optimal control schemes for management recycled water and sustainable water management for irrigation use</v>
      </c>
      <c r="E79" s="11" t="str">
        <f>'WP2'!D41</f>
        <v>UOH</v>
      </c>
      <c r="F79" s="12">
        <f>'WP2'!E41</f>
        <v>0</v>
      </c>
      <c r="G79" s="12">
        <f>'WP2'!F41</f>
        <v>0</v>
      </c>
      <c r="H79" s="12">
        <f>'WP2'!G41</f>
        <v>0</v>
      </c>
      <c r="I79" s="12">
        <f>'WP2'!H41</f>
        <v>0</v>
      </c>
      <c r="J79" s="12">
        <f>'WP2'!I41</f>
        <v>0</v>
      </c>
      <c r="K79" s="12" t="str">
        <f>'WP2'!J41</f>
        <v/>
      </c>
      <c r="L79" s="25"/>
    </row>
    <row r="80" spans="2:12" ht="240">
      <c r="B80" s="8" t="str">
        <f t="shared" si="8"/>
        <v>2</v>
      </c>
      <c r="C80" s="9" t="str">
        <f t="shared" ref="C80:C85" si="25">C79</f>
        <v>Task 2.5</v>
      </c>
      <c r="D80" s="10" t="str">
        <f t="shared" ref="D80:D85" si="26">D79</f>
        <v>Development of stochastic optimal control schemes for management recycled water and sustainable water management for irrigation use</v>
      </c>
      <c r="E80" s="11" t="str">
        <f t="shared" ref="E80:E85" si="27">E79</f>
        <v>UOH</v>
      </c>
      <c r="F80" s="12">
        <f>'WP2'!E42</f>
        <v>0</v>
      </c>
      <c r="G80" s="12">
        <f>'WP2'!F42</f>
        <v>0</v>
      </c>
      <c r="H80" s="12">
        <f>'WP2'!G42</f>
        <v>0</v>
      </c>
      <c r="I80" s="12">
        <f>'WP2'!H42</f>
        <v>0</v>
      </c>
      <c r="J80" s="12">
        <f>'WP2'!I42</f>
        <v>0</v>
      </c>
      <c r="K80" s="12" t="str">
        <f>'WP2'!J42</f>
        <v/>
      </c>
      <c r="L80" s="25"/>
    </row>
    <row r="81" spans="2:12" ht="240">
      <c r="B81" s="8" t="str">
        <f t="shared" si="8"/>
        <v>2</v>
      </c>
      <c r="C81" s="9" t="str">
        <f t="shared" si="25"/>
        <v>Task 2.5</v>
      </c>
      <c r="D81" s="10" t="str">
        <f t="shared" si="26"/>
        <v>Development of stochastic optimal control schemes for management recycled water and sustainable water management for irrigation use</v>
      </c>
      <c r="E81" s="11" t="str">
        <f t="shared" si="27"/>
        <v>UOH</v>
      </c>
      <c r="F81" s="12">
        <f>'WP2'!E43</f>
        <v>0</v>
      </c>
      <c r="G81" s="12">
        <f>'WP2'!F43</f>
        <v>0</v>
      </c>
      <c r="H81" s="12">
        <f>'WP2'!G43</f>
        <v>0</v>
      </c>
      <c r="I81" s="12">
        <f>'WP2'!H43</f>
        <v>0</v>
      </c>
      <c r="J81" s="12">
        <f>'WP2'!I43</f>
        <v>0</v>
      </c>
      <c r="K81" s="12" t="str">
        <f>'WP2'!J43</f>
        <v/>
      </c>
      <c r="L81" s="25"/>
    </row>
    <row r="82" spans="2:12" ht="240">
      <c r="B82" s="8" t="str">
        <f t="shared" si="8"/>
        <v>2</v>
      </c>
      <c r="C82" s="9" t="str">
        <f t="shared" si="25"/>
        <v>Task 2.5</v>
      </c>
      <c r="D82" s="10" t="str">
        <f t="shared" si="26"/>
        <v>Development of stochastic optimal control schemes for management recycled water and sustainable water management for irrigation use</v>
      </c>
      <c r="E82" s="11" t="str">
        <f t="shared" si="27"/>
        <v>UOH</v>
      </c>
      <c r="F82" s="12">
        <f>'WP2'!E44</f>
        <v>0</v>
      </c>
      <c r="G82" s="12">
        <f>'WP2'!F44</f>
        <v>0</v>
      </c>
      <c r="H82" s="12">
        <f>'WP2'!G44</f>
        <v>0</v>
      </c>
      <c r="I82" s="12">
        <f>'WP2'!H44</f>
        <v>0</v>
      </c>
      <c r="J82" s="12">
        <f>'WP2'!I44</f>
        <v>0</v>
      </c>
      <c r="K82" s="12" t="str">
        <f>'WP2'!J44</f>
        <v/>
      </c>
      <c r="L82" s="25"/>
    </row>
    <row r="83" spans="2:12" ht="240">
      <c r="B83" s="8" t="str">
        <f t="shared" si="8"/>
        <v>2</v>
      </c>
      <c r="C83" s="9" t="str">
        <f t="shared" si="25"/>
        <v>Task 2.5</v>
      </c>
      <c r="D83" s="10" t="str">
        <f t="shared" si="26"/>
        <v>Development of stochastic optimal control schemes for management recycled water and sustainable water management for irrigation use</v>
      </c>
      <c r="E83" s="11" t="str">
        <f t="shared" si="27"/>
        <v>UOH</v>
      </c>
      <c r="F83" s="12">
        <f>'WP2'!E45</f>
        <v>0</v>
      </c>
      <c r="G83" s="12">
        <f>'WP2'!F45</f>
        <v>0</v>
      </c>
      <c r="H83" s="12">
        <f>'WP2'!G45</f>
        <v>0</v>
      </c>
      <c r="I83" s="12">
        <f>'WP2'!H45</f>
        <v>0</v>
      </c>
      <c r="J83" s="12">
        <f>'WP2'!I45</f>
        <v>0</v>
      </c>
      <c r="K83" s="12" t="str">
        <f>'WP2'!J45</f>
        <v/>
      </c>
      <c r="L83" s="25"/>
    </row>
    <row r="84" spans="2:12" ht="240">
      <c r="B84" s="8" t="str">
        <f t="shared" si="8"/>
        <v>2</v>
      </c>
      <c r="C84" s="9" t="str">
        <f t="shared" si="25"/>
        <v>Task 2.5</v>
      </c>
      <c r="D84" s="10" t="str">
        <f t="shared" si="26"/>
        <v>Development of stochastic optimal control schemes for management recycled water and sustainable water management for irrigation use</v>
      </c>
      <c r="E84" s="11" t="str">
        <f t="shared" si="27"/>
        <v>UOH</v>
      </c>
      <c r="F84" s="12">
        <f>'WP2'!E46</f>
        <v>0</v>
      </c>
      <c r="G84" s="12">
        <f>'WP2'!F46</f>
        <v>0</v>
      </c>
      <c r="H84" s="12">
        <f>'WP2'!G46</f>
        <v>0</v>
      </c>
      <c r="I84" s="12">
        <f>'WP2'!H46</f>
        <v>0</v>
      </c>
      <c r="J84" s="12">
        <f>'WP2'!I46</f>
        <v>0</v>
      </c>
      <c r="K84" s="12" t="str">
        <f>'WP2'!J46</f>
        <v/>
      </c>
      <c r="L84" s="25"/>
    </row>
    <row r="85" spans="2:12" ht="240">
      <c r="B85" s="8" t="str">
        <f t="shared" si="8"/>
        <v>2</v>
      </c>
      <c r="C85" s="9" t="str">
        <f t="shared" si="25"/>
        <v>Task 2.5</v>
      </c>
      <c r="D85" s="10" t="str">
        <f t="shared" si="26"/>
        <v>Development of stochastic optimal control schemes for management recycled water and sustainable water management for irrigation use</v>
      </c>
      <c r="E85" s="11" t="str">
        <f t="shared" si="27"/>
        <v>UOH</v>
      </c>
      <c r="F85" s="12">
        <f>'WP2'!E47</f>
        <v>0</v>
      </c>
      <c r="G85" s="12">
        <f>'WP2'!F47</f>
        <v>0</v>
      </c>
      <c r="H85" s="12">
        <f>'WP2'!G47</f>
        <v>0</v>
      </c>
      <c r="I85" s="12">
        <f>'WP2'!H47</f>
        <v>0</v>
      </c>
      <c r="J85" s="12">
        <f>'WP2'!I47</f>
        <v>0</v>
      </c>
      <c r="K85" s="12" t="str">
        <f>'WP2'!J47</f>
        <v/>
      </c>
      <c r="L85" s="25"/>
    </row>
    <row r="86" spans="2:12">
      <c r="B86" s="18" t="str">
        <f t="shared" ref="B86:B96" si="28">MID(C86,6,1)</f>
        <v/>
      </c>
      <c r="C86" s="19"/>
      <c r="D86" s="20"/>
      <c r="E86" s="21"/>
      <c r="F86" s="22"/>
      <c r="G86" s="22"/>
      <c r="H86" s="22"/>
      <c r="I86" s="22"/>
      <c r="J86" s="22"/>
      <c r="K86" s="22"/>
      <c r="L86" s="27"/>
    </row>
    <row r="87" spans="2:12">
      <c r="B87" s="18" t="str">
        <f t="shared" si="28"/>
        <v/>
      </c>
      <c r="C87" s="19"/>
      <c r="D87" s="20"/>
      <c r="E87" s="21"/>
      <c r="F87" s="22"/>
      <c r="G87" s="22"/>
      <c r="H87" s="22"/>
      <c r="I87" s="22"/>
      <c r="J87" s="22"/>
      <c r="K87" s="22"/>
      <c r="L87" s="27"/>
    </row>
    <row r="88" spans="2:12">
      <c r="B88" s="18" t="str">
        <f t="shared" si="28"/>
        <v/>
      </c>
      <c r="C88" s="19"/>
      <c r="D88" s="20"/>
      <c r="E88" s="21"/>
      <c r="F88" s="22"/>
      <c r="G88" s="22"/>
      <c r="H88" s="22"/>
      <c r="I88" s="22"/>
      <c r="J88" s="22"/>
      <c r="K88" s="22"/>
      <c r="L88" s="27"/>
    </row>
    <row r="89" spans="2:12" ht="90">
      <c r="B89" s="8" t="str">
        <f t="shared" si="28"/>
        <v>3</v>
      </c>
      <c r="C89" s="9" t="str">
        <f>'WP3'!B5</f>
        <v>Task 3.1</v>
      </c>
      <c r="D89" s="10" t="str">
        <f>'WP3'!C5</f>
        <v>Selection and description of degraded soils</v>
      </c>
      <c r="E89" s="11" t="str">
        <f>'WP3'!D5</f>
        <v>IRNAS</v>
      </c>
      <c r="F89" s="12">
        <f>'WP3'!E5</f>
        <v>1</v>
      </c>
      <c r="G89" s="12" t="str">
        <f>'WP3'!F5</f>
        <v>UOH</v>
      </c>
      <c r="H89" s="12" t="str">
        <f>'WP3'!G5</f>
        <v>IRNAS</v>
      </c>
      <c r="I89" s="12">
        <f>'WP3'!H5</f>
        <v>3</v>
      </c>
      <c r="J89" s="12">
        <f>'WP3'!I5</f>
        <v>1</v>
      </c>
      <c r="K89" s="12">
        <f>'WP3'!J5</f>
        <v>3</v>
      </c>
      <c r="L89" s="25"/>
    </row>
    <row r="90" spans="2:12" ht="90">
      <c r="B90" s="8" t="str">
        <f t="shared" si="28"/>
        <v>3</v>
      </c>
      <c r="C90" s="9" t="str">
        <f t="shared" ref="C90:C95" si="29">C89</f>
        <v>Task 3.1</v>
      </c>
      <c r="D90" s="10" t="str">
        <f t="shared" ref="D90:D95" si="30">D89</f>
        <v>Selection and description of degraded soils</v>
      </c>
      <c r="E90" s="11" t="str">
        <f t="shared" ref="E90:E95" si="31">E89</f>
        <v>IRNAS</v>
      </c>
      <c r="F90" s="12">
        <f>'WP3'!E6</f>
        <v>1</v>
      </c>
      <c r="G90" s="12" t="str">
        <f>'WP3'!F6</f>
        <v>IRNAS</v>
      </c>
      <c r="H90" s="12" t="str">
        <f>'WP3'!G6</f>
        <v>UOH</v>
      </c>
      <c r="I90" s="12">
        <f>'WP3'!H6</f>
        <v>6</v>
      </c>
      <c r="J90" s="12">
        <f>'WP3'!I6</f>
        <v>1</v>
      </c>
      <c r="K90" s="12">
        <f>'WP3'!J6</f>
        <v>6</v>
      </c>
      <c r="L90" s="25"/>
    </row>
    <row r="91" spans="2:12" ht="90">
      <c r="B91" s="8" t="str">
        <f t="shared" si="28"/>
        <v>3</v>
      </c>
      <c r="C91" s="9" t="str">
        <f t="shared" si="29"/>
        <v>Task 3.1</v>
      </c>
      <c r="D91" s="10" t="str">
        <f t="shared" si="30"/>
        <v>Selection and description of degraded soils</v>
      </c>
      <c r="E91" s="11" t="str">
        <f t="shared" si="31"/>
        <v>IRNAS</v>
      </c>
      <c r="F91" s="12">
        <f>'WP3'!E7</f>
        <v>3</v>
      </c>
      <c r="G91" s="12" t="str">
        <f>'WP3'!F7</f>
        <v>IRNAS</v>
      </c>
      <c r="H91" s="12" t="str">
        <f>'WP3'!G7</f>
        <v>UOH</v>
      </c>
      <c r="I91" s="12">
        <f>'WP3'!H7</f>
        <v>6</v>
      </c>
      <c r="J91" s="12">
        <f>'WP3'!I7</f>
        <v>3</v>
      </c>
      <c r="K91" s="12">
        <f>'WP3'!J7</f>
        <v>8</v>
      </c>
      <c r="L91" s="25"/>
    </row>
    <row r="92" spans="2:12" ht="90">
      <c r="B92" s="8" t="str">
        <f t="shared" si="28"/>
        <v>3</v>
      </c>
      <c r="C92" s="9" t="str">
        <f t="shared" si="29"/>
        <v>Task 3.1</v>
      </c>
      <c r="D92" s="10" t="str">
        <f t="shared" si="30"/>
        <v>Selection and description of degraded soils</v>
      </c>
      <c r="E92" s="11" t="str">
        <f t="shared" si="31"/>
        <v>IRNAS</v>
      </c>
      <c r="F92" s="12">
        <f>'WP3'!E8</f>
        <v>1</v>
      </c>
      <c r="G92" s="12" t="str">
        <f>'WP3'!F8</f>
        <v>IRNAS</v>
      </c>
      <c r="H92" s="12" t="str">
        <f>'WP3'!G8</f>
        <v>IAV</v>
      </c>
      <c r="I92" s="12">
        <f>'WP3'!H8</f>
        <v>4</v>
      </c>
      <c r="J92" s="12">
        <f>'WP3'!I8</f>
        <v>1</v>
      </c>
      <c r="K92" s="12">
        <f>'WP3'!J8</f>
        <v>4</v>
      </c>
      <c r="L92" s="25"/>
    </row>
    <row r="93" spans="2:12" ht="90">
      <c r="B93" s="8" t="str">
        <f t="shared" si="28"/>
        <v>3</v>
      </c>
      <c r="C93" s="9" t="str">
        <f t="shared" si="29"/>
        <v>Task 3.1</v>
      </c>
      <c r="D93" s="10" t="str">
        <f t="shared" si="30"/>
        <v>Selection and description of degraded soils</v>
      </c>
      <c r="E93" s="11" t="str">
        <f t="shared" si="31"/>
        <v>IRNAS</v>
      </c>
      <c r="F93" s="12">
        <f>'WP3'!E9</f>
        <v>3</v>
      </c>
      <c r="G93" s="12" t="str">
        <f>'WP3'!F9</f>
        <v>IRNAS</v>
      </c>
      <c r="H93" s="12" t="str">
        <f>'WP3'!G9</f>
        <v>IAV</v>
      </c>
      <c r="I93" s="12">
        <f>'WP3'!H9</f>
        <v>4</v>
      </c>
      <c r="J93" s="12">
        <f>'WP3'!I9</f>
        <v>1</v>
      </c>
      <c r="K93" s="12">
        <f>'WP3'!J9</f>
        <v>4</v>
      </c>
      <c r="L93" s="25"/>
    </row>
    <row r="94" spans="2:12" ht="90">
      <c r="B94" s="8" t="str">
        <f t="shared" si="28"/>
        <v>3</v>
      </c>
      <c r="C94" s="9" t="str">
        <f t="shared" si="29"/>
        <v>Task 3.1</v>
      </c>
      <c r="D94" s="10" t="str">
        <f t="shared" si="30"/>
        <v>Selection and description of degraded soils</v>
      </c>
      <c r="E94" s="11" t="str">
        <f t="shared" si="31"/>
        <v>IRNAS</v>
      </c>
      <c r="F94" s="12">
        <f>'WP3'!E10</f>
        <v>6</v>
      </c>
      <c r="G94" s="12" t="str">
        <f>'WP3'!F10</f>
        <v>IRNAS</v>
      </c>
      <c r="H94" s="12" t="str">
        <f>'WP3'!G10</f>
        <v>IAV</v>
      </c>
      <c r="I94" s="12">
        <f>'WP3'!H10</f>
        <v>4</v>
      </c>
      <c r="J94" s="12">
        <f>'WP3'!I10</f>
        <v>1</v>
      </c>
      <c r="K94" s="12">
        <f>'WP3'!J10</f>
        <v>4</v>
      </c>
      <c r="L94" s="25"/>
    </row>
    <row r="95" spans="2:12" ht="90">
      <c r="B95" s="8" t="str">
        <f t="shared" si="28"/>
        <v>3</v>
      </c>
      <c r="C95" s="9" t="str">
        <f t="shared" si="29"/>
        <v>Task 3.1</v>
      </c>
      <c r="D95" s="10" t="str">
        <f t="shared" si="30"/>
        <v>Selection and description of degraded soils</v>
      </c>
      <c r="E95" s="11" t="str">
        <f t="shared" si="31"/>
        <v>IRNAS</v>
      </c>
      <c r="F95" s="12">
        <f>'WP3'!E11</f>
        <v>6</v>
      </c>
      <c r="G95" s="12" t="str">
        <f>'WP3'!F11</f>
        <v>IRNAS</v>
      </c>
      <c r="H95" s="12" t="str">
        <f>'WP3'!G11</f>
        <v>UOH</v>
      </c>
      <c r="I95" s="12">
        <f>'WP3'!H11</f>
        <v>6</v>
      </c>
      <c r="J95" s="12">
        <f>'WP3'!I11</f>
        <v>1</v>
      </c>
      <c r="K95" s="12">
        <f>'WP3'!J11</f>
        <v>6</v>
      </c>
      <c r="L95" s="25"/>
    </row>
    <row r="96" spans="2:12">
      <c r="B96" s="13" t="str">
        <f t="shared" si="28"/>
        <v/>
      </c>
      <c r="C96" s="14"/>
      <c r="D96" s="15"/>
      <c r="E96" s="16"/>
      <c r="F96" s="17"/>
      <c r="G96" s="17"/>
      <c r="H96" s="17"/>
      <c r="I96" s="17"/>
      <c r="J96" s="17"/>
      <c r="K96" s="17"/>
      <c r="L96" s="26"/>
    </row>
    <row r="97" spans="2:12">
      <c r="B97" s="13" t="s">
        <v>416</v>
      </c>
      <c r="C97" s="14"/>
      <c r="D97" s="15"/>
      <c r="E97" s="16"/>
      <c r="F97" s="17"/>
      <c r="G97" s="17"/>
      <c r="H97" s="17"/>
      <c r="I97" s="17"/>
      <c r="J97" s="17"/>
      <c r="K97" s="17"/>
      <c r="L97" s="26"/>
    </row>
    <row r="98" spans="2:12" ht="135">
      <c r="B98" s="8" t="str">
        <f>MID(C98,6,1)</f>
        <v>3</v>
      </c>
      <c r="C98" s="9" t="str">
        <f>'WP3'!B14</f>
        <v>Task 3.2</v>
      </c>
      <c r="D98" s="10" t="str">
        <f>'WP3'!C14</f>
        <v>Mesocosms, greenhouse and field experiments with soil amendment monitoring</v>
      </c>
      <c r="E98" s="11" t="str">
        <f>'WP3'!D14</f>
        <v>IRNAS</v>
      </c>
      <c r="F98" s="17">
        <f>'WP3'!E14</f>
        <v>5</v>
      </c>
      <c r="G98" s="12" t="str">
        <f>'WP3'!F14</f>
        <v>UOH</v>
      </c>
      <c r="H98" s="12" t="str">
        <f>'WP3'!G14</f>
        <v>IRNAS</v>
      </c>
      <c r="I98" s="12">
        <f>'WP3'!H14</f>
        <v>12</v>
      </c>
      <c r="J98" s="12">
        <f>'WP3'!I14</f>
        <v>3</v>
      </c>
      <c r="K98" s="12">
        <f>'WP3'!J14</f>
        <v>14</v>
      </c>
      <c r="L98" s="28" t="s">
        <v>510</v>
      </c>
    </row>
    <row r="99" spans="2:12" ht="135">
      <c r="B99" s="8" t="str">
        <f>MID(C99,6,1)</f>
        <v>3</v>
      </c>
      <c r="C99" s="9" t="str">
        <f t="shared" ref="C99:E101" si="32">C98</f>
        <v>Task 3.2</v>
      </c>
      <c r="D99" s="10" t="str">
        <f t="shared" si="32"/>
        <v>Mesocosms, greenhouse and field experiments with soil amendment monitoring</v>
      </c>
      <c r="E99" s="11" t="str">
        <f t="shared" si="32"/>
        <v>IRNAS</v>
      </c>
      <c r="F99" s="12">
        <f>'WP3'!E15</f>
        <v>17</v>
      </c>
      <c r="G99" s="12" t="str">
        <f>'WP3'!F15</f>
        <v>UOH</v>
      </c>
      <c r="H99" s="12" t="str">
        <f>'WP3'!G15</f>
        <v>IRNAS</v>
      </c>
      <c r="I99" s="12">
        <f>'WP3'!H15</f>
        <v>12</v>
      </c>
      <c r="J99" s="12">
        <f>'WP3'!I15</f>
        <v>6</v>
      </c>
      <c r="K99" s="12">
        <f>'WP3'!J15</f>
        <v>17</v>
      </c>
      <c r="L99" s="25"/>
    </row>
    <row r="100" spans="2:12" ht="135">
      <c r="B100" s="8" t="str">
        <f>MID(C100,6,1)</f>
        <v>3</v>
      </c>
      <c r="C100" s="9" t="str">
        <f t="shared" si="32"/>
        <v>Task 3.2</v>
      </c>
      <c r="D100" s="10" t="str">
        <f t="shared" si="32"/>
        <v>Mesocosms, greenhouse and field experiments with soil amendment monitoring</v>
      </c>
      <c r="E100" s="11" t="str">
        <f t="shared" si="32"/>
        <v>IRNAS</v>
      </c>
      <c r="F100" s="17">
        <f>'WP3'!E16</f>
        <v>18</v>
      </c>
      <c r="G100" s="12" t="str">
        <f>'WP3'!F16</f>
        <v>UOH</v>
      </c>
      <c r="H100" s="12" t="str">
        <f>'WP3'!G16</f>
        <v>IRNAS</v>
      </c>
      <c r="I100" s="12">
        <f>'WP3'!H16</f>
        <v>12</v>
      </c>
      <c r="J100" s="12">
        <f>'WP3'!I16</f>
        <v>6</v>
      </c>
      <c r="K100" s="12">
        <f>'WP3'!J16</f>
        <v>17</v>
      </c>
      <c r="L100" s="25"/>
    </row>
    <row r="101" spans="2:12" ht="135">
      <c r="B101" s="8" t="str">
        <f>MID(C101,6,1)</f>
        <v>3</v>
      </c>
      <c r="C101" s="9" t="str">
        <f t="shared" si="32"/>
        <v>Task 3.2</v>
      </c>
      <c r="D101" s="10" t="str">
        <f t="shared" si="32"/>
        <v>Mesocosms, greenhouse and field experiments with soil amendment monitoring</v>
      </c>
      <c r="E101" s="11" t="str">
        <f t="shared" si="32"/>
        <v>IRNAS</v>
      </c>
      <c r="F101" s="17">
        <f>'WP3'!E17</f>
        <v>19</v>
      </c>
      <c r="G101" s="17" t="str">
        <f>'WP3'!F17</f>
        <v>UOH</v>
      </c>
      <c r="H101" s="17" t="str">
        <f>'WP3'!G17</f>
        <v>IRNAS</v>
      </c>
      <c r="I101" s="17">
        <f>'WP3'!H17</f>
        <v>12</v>
      </c>
      <c r="J101" s="17">
        <f>'WP3'!I17</f>
        <v>6</v>
      </c>
      <c r="K101" s="17">
        <f>'WP3'!J17</f>
        <v>17</v>
      </c>
      <c r="L101" s="26" t="s">
        <v>511</v>
      </c>
    </row>
    <row r="102" spans="2:12" ht="135">
      <c r="B102" s="8" t="str">
        <f t="shared" ref="B102:B139" si="33">MID(C102,6,1)</f>
        <v>3</v>
      </c>
      <c r="C102" s="9" t="str">
        <f>C100</f>
        <v>Task 3.2</v>
      </c>
      <c r="D102" s="10" t="str">
        <f>D100</f>
        <v>Mesocosms, greenhouse and field experiments with soil amendment monitoring</v>
      </c>
      <c r="E102" s="11" t="str">
        <f>E100</f>
        <v>IRNAS</v>
      </c>
      <c r="F102" s="12">
        <f>'WP3'!E18</f>
        <v>5</v>
      </c>
      <c r="G102" s="12" t="str">
        <f>'WP3'!F18</f>
        <v>IRNAS</v>
      </c>
      <c r="H102" s="12" t="str">
        <f>'WP3'!G18</f>
        <v>UOH</v>
      </c>
      <c r="I102" s="12">
        <f>'WP3'!H18</f>
        <v>17</v>
      </c>
      <c r="J102" s="12">
        <f>'WP3'!I18</f>
        <v>3</v>
      </c>
      <c r="K102" s="12">
        <f>'WP3'!J18</f>
        <v>19</v>
      </c>
      <c r="L102" s="25"/>
    </row>
    <row r="103" spans="2:12" ht="135">
      <c r="B103" s="8" t="str">
        <f t="shared" si="33"/>
        <v>3</v>
      </c>
      <c r="C103" s="9" t="str">
        <f t="shared" ref="C103:E105" si="34">C102</f>
        <v>Task 3.2</v>
      </c>
      <c r="D103" s="10" t="str">
        <f t="shared" si="34"/>
        <v>Mesocosms, greenhouse and field experiments with soil amendment monitoring</v>
      </c>
      <c r="E103" s="11" t="str">
        <f t="shared" si="34"/>
        <v>IRNAS</v>
      </c>
      <c r="F103" s="12">
        <f>'WP3'!E19</f>
        <v>2</v>
      </c>
      <c r="G103" s="12" t="str">
        <f>'WP3'!F19</f>
        <v>IRNAS</v>
      </c>
      <c r="H103" s="12" t="str">
        <f>'WP3'!G19</f>
        <v>UOH</v>
      </c>
      <c r="I103" s="12">
        <f>'WP3'!H19</f>
        <v>17</v>
      </c>
      <c r="J103" s="12">
        <f>'WP3'!I19</f>
        <v>1</v>
      </c>
      <c r="K103" s="12">
        <f>'WP3'!J19</f>
        <v>17</v>
      </c>
      <c r="L103" s="25"/>
    </row>
    <row r="104" spans="2:12" ht="135">
      <c r="B104" s="8" t="str">
        <f t="shared" si="33"/>
        <v>3</v>
      </c>
      <c r="C104" s="9" t="str">
        <f t="shared" si="34"/>
        <v>Task 3.2</v>
      </c>
      <c r="D104" s="10" t="str">
        <f t="shared" si="34"/>
        <v>Mesocosms, greenhouse and field experiments with soil amendment monitoring</v>
      </c>
      <c r="E104" s="11" t="str">
        <f t="shared" si="34"/>
        <v>IRNAS</v>
      </c>
      <c r="F104" s="12">
        <f>'WP3'!E20</f>
        <v>7</v>
      </c>
      <c r="G104" s="12" t="str">
        <f>'WP3'!F20</f>
        <v>IRNAS</v>
      </c>
      <c r="H104" s="12" t="str">
        <f>'WP3'!G20</f>
        <v>UOH</v>
      </c>
      <c r="I104" s="12">
        <f>'WP3'!H20</f>
        <v>17</v>
      </c>
      <c r="J104" s="12">
        <f>'WP3'!I20</f>
        <v>1</v>
      </c>
      <c r="K104" s="12">
        <f>'WP3'!J20</f>
        <v>17</v>
      </c>
      <c r="L104" s="25"/>
    </row>
    <row r="105" spans="2:12" ht="135">
      <c r="B105" s="8" t="str">
        <f t="shared" si="33"/>
        <v>3</v>
      </c>
      <c r="C105" s="9" t="str">
        <f t="shared" si="34"/>
        <v>Task 3.2</v>
      </c>
      <c r="D105" s="10" t="str">
        <f t="shared" si="34"/>
        <v>Mesocosms, greenhouse and field experiments with soil amendment monitoring</v>
      </c>
      <c r="E105" s="11" t="str">
        <f t="shared" si="34"/>
        <v>IRNAS</v>
      </c>
      <c r="F105" s="12">
        <f>'WP3'!E21</f>
        <v>5</v>
      </c>
      <c r="G105" s="12" t="str">
        <f>'WP3'!F21</f>
        <v>IRNAS</v>
      </c>
      <c r="H105" s="12" t="str">
        <f>'WP3'!G21</f>
        <v>UNIBO</v>
      </c>
      <c r="I105" s="12">
        <f>'WP3'!H21</f>
        <v>6</v>
      </c>
      <c r="J105" s="12">
        <f>'WP3'!I21</f>
        <v>1</v>
      </c>
      <c r="K105" s="12">
        <f>'WP3'!J21</f>
        <v>6</v>
      </c>
      <c r="L105" s="25"/>
    </row>
    <row r="106" spans="2:12">
      <c r="B106" s="13" t="str">
        <f t="shared" si="33"/>
        <v/>
      </c>
      <c r="C106" s="14"/>
      <c r="D106" s="15"/>
      <c r="E106" s="16"/>
      <c r="F106" s="17"/>
      <c r="G106" s="17"/>
      <c r="H106" s="17"/>
      <c r="I106" s="17"/>
      <c r="J106" s="17"/>
      <c r="K106" s="17"/>
      <c r="L106" s="26"/>
    </row>
    <row r="107" spans="2:12">
      <c r="B107" s="13" t="str">
        <f t="shared" si="33"/>
        <v/>
      </c>
      <c r="C107" s="14"/>
      <c r="D107" s="15"/>
      <c r="E107" s="16"/>
      <c r="F107" s="17"/>
      <c r="G107" s="17"/>
      <c r="H107" s="17"/>
      <c r="I107" s="17"/>
      <c r="J107" s="17"/>
      <c r="K107" s="17"/>
      <c r="L107" s="26"/>
    </row>
    <row r="108" spans="2:12" ht="105">
      <c r="B108" s="8" t="str">
        <f t="shared" si="33"/>
        <v>3</v>
      </c>
      <c r="C108" s="9" t="str">
        <f>'WP3'!B24</f>
        <v>Task 3.3</v>
      </c>
      <c r="D108" s="10" t="str">
        <f>'WP3'!C24</f>
        <v xml:space="preserve">Robust multi-continental frame network collaboration </v>
      </c>
      <c r="E108" s="11" t="str">
        <f>'WP3'!D24</f>
        <v>IRNAS</v>
      </c>
      <c r="F108" s="12">
        <f>'WP3'!E24</f>
        <v>1</v>
      </c>
      <c r="G108" s="12" t="str">
        <f>'WP3'!F24</f>
        <v>UOH</v>
      </c>
      <c r="H108" s="12" t="str">
        <f>'WP3'!G24</f>
        <v>IRNAS</v>
      </c>
      <c r="I108" s="12">
        <f>'WP3'!H24</f>
        <v>18</v>
      </c>
      <c r="J108" s="12">
        <f>'WP3'!I24</f>
        <v>1</v>
      </c>
      <c r="K108" s="12">
        <f>'WP3'!J24</f>
        <v>18</v>
      </c>
      <c r="L108" s="25"/>
    </row>
    <row r="109" spans="2:12" ht="105">
      <c r="B109" s="8" t="str">
        <f t="shared" si="33"/>
        <v>3</v>
      </c>
      <c r="C109" s="9" t="str">
        <f t="shared" ref="C109:C114" si="35">C108</f>
        <v>Task 3.3</v>
      </c>
      <c r="D109" s="10" t="str">
        <f t="shared" ref="D109:D114" si="36">D108</f>
        <v xml:space="preserve">Robust multi-continental frame network collaboration </v>
      </c>
      <c r="E109" s="11" t="str">
        <f t="shared" ref="E109:E114" si="37">E108</f>
        <v>IRNAS</v>
      </c>
      <c r="F109" s="12">
        <f>'WP3'!E25</f>
        <v>5</v>
      </c>
      <c r="G109" s="12" t="str">
        <f>'WP3'!F25</f>
        <v>UOH</v>
      </c>
      <c r="H109" s="12" t="str">
        <f>'WP3'!G25</f>
        <v>IRNAS</v>
      </c>
      <c r="I109" s="12">
        <f>'WP3'!H25</f>
        <v>18</v>
      </c>
      <c r="J109" s="12">
        <f>'WP3'!I25</f>
        <v>1</v>
      </c>
      <c r="K109" s="12">
        <f>'WP3'!J25</f>
        <v>18</v>
      </c>
      <c r="L109" s="25"/>
    </row>
    <row r="110" spans="2:12" ht="105">
      <c r="B110" s="8" t="str">
        <f t="shared" si="33"/>
        <v>3</v>
      </c>
      <c r="C110" s="9" t="str">
        <f t="shared" si="35"/>
        <v>Task 3.3</v>
      </c>
      <c r="D110" s="10" t="str">
        <f t="shared" si="36"/>
        <v xml:space="preserve">Robust multi-continental frame network collaboration </v>
      </c>
      <c r="E110" s="11" t="str">
        <f t="shared" si="37"/>
        <v>IRNAS</v>
      </c>
      <c r="F110" s="17">
        <f>'WP3'!E26</f>
        <v>17</v>
      </c>
      <c r="G110" s="17" t="str">
        <f>'WP3'!F26</f>
        <v>UOH</v>
      </c>
      <c r="H110" s="17" t="str">
        <f>'WP3'!G26</f>
        <v>IRNAS</v>
      </c>
      <c r="I110" s="17">
        <f>'WP3'!H26</f>
        <v>18</v>
      </c>
      <c r="J110" s="17">
        <f>'WP3'!I26</f>
        <v>1</v>
      </c>
      <c r="K110" s="17">
        <f>'WP3'!J26</f>
        <v>18</v>
      </c>
      <c r="L110" s="26" t="s">
        <v>511</v>
      </c>
    </row>
    <row r="111" spans="2:12" ht="105">
      <c r="B111" s="8" t="str">
        <f t="shared" si="33"/>
        <v>3</v>
      </c>
      <c r="C111" s="9" t="str">
        <f t="shared" si="35"/>
        <v>Task 3.3</v>
      </c>
      <c r="D111" s="10" t="str">
        <f t="shared" si="36"/>
        <v xml:space="preserve">Robust multi-continental frame network collaboration </v>
      </c>
      <c r="E111" s="11" t="str">
        <f t="shared" si="37"/>
        <v>IRNAS</v>
      </c>
      <c r="F111" s="12">
        <f>'WP3'!E27</f>
        <v>18</v>
      </c>
      <c r="G111" s="12" t="str">
        <f>'WP3'!F27</f>
        <v>UOH</v>
      </c>
      <c r="H111" s="12" t="str">
        <f>'WP3'!G27</f>
        <v>IRNAS</v>
      </c>
      <c r="I111" s="12">
        <f>'WP3'!H27</f>
        <v>18</v>
      </c>
      <c r="J111" s="12">
        <f>'WP3'!I27</f>
        <v>1</v>
      </c>
      <c r="K111" s="12">
        <f>'WP3'!J27</f>
        <v>18</v>
      </c>
      <c r="L111" s="25"/>
    </row>
    <row r="112" spans="2:12" ht="105">
      <c r="B112" s="8" t="str">
        <f t="shared" si="33"/>
        <v>3</v>
      </c>
      <c r="C112" s="9" t="str">
        <f t="shared" si="35"/>
        <v>Task 3.3</v>
      </c>
      <c r="D112" s="10" t="str">
        <f t="shared" si="36"/>
        <v xml:space="preserve">Robust multi-continental frame network collaboration </v>
      </c>
      <c r="E112" s="11" t="str">
        <f t="shared" si="37"/>
        <v>IRNAS</v>
      </c>
      <c r="F112" s="12">
        <f>'WP3'!E28</f>
        <v>4</v>
      </c>
      <c r="G112" s="12" t="str">
        <f>'WP3'!F28</f>
        <v>IRNAS</v>
      </c>
      <c r="H112" s="12" t="str">
        <f>'WP3'!G28</f>
        <v>UOH</v>
      </c>
      <c r="I112" s="12">
        <f>'WP3'!H28</f>
        <v>17</v>
      </c>
      <c r="J112" s="12">
        <f>'WP3'!I28</f>
        <v>1</v>
      </c>
      <c r="K112" s="12">
        <f>'WP3'!J28</f>
        <v>17</v>
      </c>
      <c r="L112" s="25"/>
    </row>
    <row r="113" spans="2:12" ht="105">
      <c r="B113" s="8" t="str">
        <f t="shared" si="33"/>
        <v>3</v>
      </c>
      <c r="C113" s="9" t="str">
        <f t="shared" si="35"/>
        <v>Task 3.3</v>
      </c>
      <c r="D113" s="10" t="str">
        <f t="shared" si="36"/>
        <v xml:space="preserve">Robust multi-continental frame network collaboration </v>
      </c>
      <c r="E113" s="11" t="str">
        <f t="shared" si="37"/>
        <v>IRNAS</v>
      </c>
      <c r="F113" s="12">
        <f>'WP3'!E29</f>
        <v>3</v>
      </c>
      <c r="G113" s="12" t="str">
        <f>'WP3'!F29</f>
        <v>IRNAS</v>
      </c>
      <c r="H113" s="12" t="str">
        <f>'WP3'!G29</f>
        <v>UOH</v>
      </c>
      <c r="I113" s="12">
        <f>'WP3'!H29</f>
        <v>28</v>
      </c>
      <c r="J113" s="12">
        <f>'WP3'!I29</f>
        <v>1</v>
      </c>
      <c r="K113" s="12">
        <f>'WP3'!J29</f>
        <v>28</v>
      </c>
      <c r="L113" s="25"/>
    </row>
    <row r="114" spans="2:12" ht="105">
      <c r="B114" s="8" t="str">
        <f t="shared" si="33"/>
        <v>3</v>
      </c>
      <c r="C114" s="9" t="str">
        <f t="shared" si="35"/>
        <v>Task 3.3</v>
      </c>
      <c r="D114" s="10" t="str">
        <f t="shared" si="36"/>
        <v xml:space="preserve">Robust multi-continental frame network collaboration </v>
      </c>
      <c r="E114" s="11" t="str">
        <f t="shared" si="37"/>
        <v>IRNAS</v>
      </c>
      <c r="F114" s="12">
        <f>'WP3'!E30</f>
        <v>1</v>
      </c>
      <c r="G114" s="12" t="str">
        <f>'WP3'!F30</f>
        <v>IRNAS</v>
      </c>
      <c r="H114" s="12" t="str">
        <f>'WP3'!G30</f>
        <v>UAV</v>
      </c>
      <c r="I114" s="12">
        <f>'WP3'!H30</f>
        <v>30</v>
      </c>
      <c r="J114" s="12">
        <f>'WP3'!I30</f>
        <v>1</v>
      </c>
      <c r="K114" s="12">
        <f>'WP3'!J30</f>
        <v>0</v>
      </c>
      <c r="L114" s="25"/>
    </row>
    <row r="115" spans="2:12">
      <c r="B115" s="18" t="str">
        <f t="shared" si="33"/>
        <v/>
      </c>
      <c r="C115" s="19"/>
      <c r="D115" s="20"/>
      <c r="E115" s="21"/>
      <c r="F115" s="22"/>
      <c r="G115" s="22"/>
      <c r="H115" s="22"/>
      <c r="I115" s="22"/>
      <c r="J115" s="22"/>
      <c r="K115" s="22"/>
      <c r="L115" s="27"/>
    </row>
    <row r="116" spans="2:12">
      <c r="B116" s="18" t="str">
        <f t="shared" si="33"/>
        <v/>
      </c>
      <c r="C116" s="19"/>
      <c r="D116" s="20"/>
      <c r="E116" s="21"/>
      <c r="F116" s="22"/>
      <c r="G116" s="22"/>
      <c r="H116" s="22"/>
      <c r="I116" s="22"/>
      <c r="J116" s="22"/>
      <c r="K116" s="22"/>
      <c r="L116" s="27"/>
    </row>
    <row r="117" spans="2:12">
      <c r="B117" s="18" t="str">
        <f t="shared" si="33"/>
        <v/>
      </c>
      <c r="C117" s="19"/>
      <c r="D117" s="20"/>
      <c r="E117" s="21"/>
      <c r="F117" s="22"/>
      <c r="G117" s="22"/>
      <c r="H117" s="22"/>
      <c r="I117" s="22"/>
      <c r="J117" s="22"/>
      <c r="K117" s="22"/>
      <c r="L117" s="27"/>
    </row>
    <row r="118" spans="2:12" ht="120">
      <c r="B118" s="8" t="str">
        <f t="shared" si="33"/>
        <v>4</v>
      </c>
      <c r="C118" s="9" t="str">
        <f>'WP4'!B5</f>
        <v>Task 4.1</v>
      </c>
      <c r="D118" s="10" t="str">
        <f>'WP4'!C5</f>
        <v>Monitoring of plant pathogens and pests: Diagnostics and Epidemiology</v>
      </c>
      <c r="E118" s="11" t="str">
        <f>'WP4'!D5</f>
        <v>UNIBO</v>
      </c>
      <c r="F118" s="12">
        <f>'WP4'!E5</f>
        <v>1</v>
      </c>
      <c r="G118" s="12" t="str">
        <f>'WP4'!F5</f>
        <v>UNIBO</v>
      </c>
      <c r="H118" s="12" t="str">
        <f>'WP4'!G5</f>
        <v>UOH</v>
      </c>
      <c r="I118" s="12">
        <f>'WP4'!H5</f>
        <v>1</v>
      </c>
      <c r="J118" s="12">
        <f>'WP4'!I5</f>
        <v>1</v>
      </c>
      <c r="K118" s="12">
        <f>'WP4'!J5</f>
        <v>1</v>
      </c>
      <c r="L118" s="25"/>
    </row>
    <row r="119" spans="2:12" ht="120">
      <c r="B119" s="8" t="str">
        <f t="shared" si="33"/>
        <v>4</v>
      </c>
      <c r="C119" s="9" t="str">
        <f t="shared" ref="C119:E122" si="38">C118</f>
        <v>Task 4.1</v>
      </c>
      <c r="D119" s="10" t="str">
        <f t="shared" si="38"/>
        <v>Monitoring of plant pathogens and pests: Diagnostics and Epidemiology</v>
      </c>
      <c r="E119" s="11" t="str">
        <f t="shared" si="38"/>
        <v>UNIBO</v>
      </c>
      <c r="F119" s="12">
        <f>'WP4'!E6</f>
        <v>3</v>
      </c>
      <c r="G119" s="12" t="str">
        <f>'WP4'!F6</f>
        <v>UNIBO</v>
      </c>
      <c r="H119" s="12" t="str">
        <f>'WP4'!G6</f>
        <v>UOH</v>
      </c>
      <c r="I119" s="12">
        <f>'WP4'!H6</f>
        <v>1</v>
      </c>
      <c r="J119" s="12">
        <f>'WP4'!I6</f>
        <v>1</v>
      </c>
      <c r="K119" s="12">
        <f>'WP4'!J6</f>
        <v>1</v>
      </c>
      <c r="L119" s="25"/>
    </row>
    <row r="120" spans="2:12" ht="120">
      <c r="B120" s="8" t="str">
        <f t="shared" si="33"/>
        <v>4</v>
      </c>
      <c r="C120" s="9" t="str">
        <f t="shared" si="38"/>
        <v>Task 4.1</v>
      </c>
      <c r="D120" s="10" t="str">
        <f t="shared" si="38"/>
        <v>Monitoring of plant pathogens and pests: Diagnostics and Epidemiology</v>
      </c>
      <c r="E120" s="11" t="str">
        <f t="shared" si="38"/>
        <v>UNIBO</v>
      </c>
      <c r="F120" s="12">
        <f>'WP4'!E7</f>
        <v>6</v>
      </c>
      <c r="G120" s="12" t="str">
        <f>'WP4'!F7</f>
        <v>UNIBO</v>
      </c>
      <c r="H120" s="12" t="str">
        <f>'WP4'!G7</f>
        <v>UOH</v>
      </c>
      <c r="I120" s="12">
        <f>'WP4'!H7</f>
        <v>1</v>
      </c>
      <c r="J120" s="12">
        <f>'WP4'!I7</f>
        <v>1</v>
      </c>
      <c r="K120" s="12">
        <f>'WP4'!J7</f>
        <v>1</v>
      </c>
      <c r="L120" s="25"/>
    </row>
    <row r="121" spans="2:12" ht="120">
      <c r="B121" s="8" t="str">
        <f t="shared" si="33"/>
        <v>4</v>
      </c>
      <c r="C121" s="9" t="str">
        <f t="shared" si="38"/>
        <v>Task 4.1</v>
      </c>
      <c r="D121" s="10" t="str">
        <f t="shared" si="38"/>
        <v>Monitoring of plant pathogens and pests: Diagnostics and Epidemiology</v>
      </c>
      <c r="E121" s="11" t="str">
        <f t="shared" si="38"/>
        <v>UNIBO</v>
      </c>
      <c r="F121" s="12">
        <f>'WP4'!E8</f>
        <v>8</v>
      </c>
      <c r="G121" s="12" t="str">
        <f>'WP4'!F8</f>
        <v>IAV</v>
      </c>
      <c r="H121" s="12" t="str">
        <f>'WP4'!G8</f>
        <v>UOH</v>
      </c>
      <c r="I121" s="12">
        <f>'WP4'!H8</f>
        <v>1</v>
      </c>
      <c r="J121" s="12">
        <f>'WP4'!I8</f>
        <v>1</v>
      </c>
      <c r="K121" s="12">
        <f>'WP4'!J8</f>
        <v>1</v>
      </c>
      <c r="L121" s="25"/>
    </row>
    <row r="122" spans="2:12" ht="120">
      <c r="B122" s="8" t="str">
        <f t="shared" si="33"/>
        <v>4</v>
      </c>
      <c r="C122" s="9" t="str">
        <f t="shared" si="38"/>
        <v>Task 4.1</v>
      </c>
      <c r="D122" s="10" t="str">
        <f t="shared" si="38"/>
        <v>Monitoring of plant pathogens and pests: Diagnostics and Epidemiology</v>
      </c>
      <c r="E122" s="11" t="str">
        <f t="shared" si="38"/>
        <v>UNIBO</v>
      </c>
      <c r="F122" s="12">
        <f>'WP4'!E9</f>
        <v>8</v>
      </c>
      <c r="G122" s="12" t="str">
        <f>'WP4'!F9</f>
        <v>IAV</v>
      </c>
      <c r="H122" s="12" t="str">
        <f>'WP4'!G9</f>
        <v>UOH</v>
      </c>
      <c r="I122" s="12">
        <f>'WP4'!H9</f>
        <v>6</v>
      </c>
      <c r="J122" s="12">
        <f>'WP4'!I9</f>
        <v>1</v>
      </c>
      <c r="K122" s="12">
        <f>'WP4'!J9</f>
        <v>6</v>
      </c>
      <c r="L122" s="25"/>
    </row>
    <row r="123" spans="2:12" ht="120">
      <c r="B123" s="8" t="str">
        <f t="shared" si="33"/>
        <v>4</v>
      </c>
      <c r="C123" s="9" t="str">
        <f t="shared" ref="C123:C133" si="39">C122</f>
        <v>Task 4.1</v>
      </c>
      <c r="D123" s="10" t="str">
        <f t="shared" ref="D123:D133" si="40">D122</f>
        <v>Monitoring of plant pathogens and pests: Diagnostics and Epidemiology</v>
      </c>
      <c r="E123" s="11" t="str">
        <f t="shared" ref="E123:E133" si="41">E122</f>
        <v>UNIBO</v>
      </c>
      <c r="F123" s="12">
        <f>'WP4'!E10</f>
        <v>2</v>
      </c>
      <c r="G123" s="12" t="str">
        <f>'WP4'!F10</f>
        <v>UOH</v>
      </c>
      <c r="H123" s="12" t="str">
        <f>'WP4'!G10</f>
        <v>UNIBO</v>
      </c>
      <c r="I123" s="12">
        <f>'WP4'!H10</f>
        <v>29</v>
      </c>
      <c r="J123" s="12">
        <f>'WP4'!I10</f>
        <v>1</v>
      </c>
      <c r="K123" s="12">
        <f>'WP4'!J10</f>
        <v>29</v>
      </c>
      <c r="L123" s="25"/>
    </row>
    <row r="124" spans="2:12" ht="120">
      <c r="B124" s="8" t="str">
        <f t="shared" si="33"/>
        <v>4</v>
      </c>
      <c r="C124" s="9" t="str">
        <f t="shared" si="39"/>
        <v>Task 4.1</v>
      </c>
      <c r="D124" s="10" t="str">
        <f t="shared" si="40"/>
        <v>Monitoring of plant pathogens and pests: Diagnostics and Epidemiology</v>
      </c>
      <c r="E124" s="11" t="str">
        <f t="shared" si="41"/>
        <v>UNIBO</v>
      </c>
      <c r="F124" s="12">
        <f>'WP4'!E11</f>
        <v>0</v>
      </c>
      <c r="G124" s="12">
        <f>'WP4'!F11</f>
        <v>0</v>
      </c>
      <c r="H124" s="12">
        <f>'WP4'!G11</f>
        <v>0</v>
      </c>
      <c r="I124" s="12">
        <f>'WP4'!H11</f>
        <v>0</v>
      </c>
      <c r="J124" s="12">
        <f>'WP4'!I11</f>
        <v>0</v>
      </c>
      <c r="K124" s="12" t="str">
        <f>'WP4'!J11</f>
        <v/>
      </c>
      <c r="L124" s="25"/>
    </row>
    <row r="125" spans="2:12">
      <c r="B125" s="13" t="str">
        <f t="shared" si="33"/>
        <v/>
      </c>
      <c r="C125" s="14"/>
      <c r="D125" s="15"/>
      <c r="E125" s="16"/>
      <c r="F125" s="17"/>
      <c r="G125" s="17"/>
      <c r="H125" s="17"/>
      <c r="I125" s="17"/>
      <c r="J125" s="17"/>
      <c r="K125" s="17"/>
      <c r="L125" s="26"/>
    </row>
    <row r="126" spans="2:12">
      <c r="B126" s="13" t="str">
        <f t="shared" si="33"/>
        <v/>
      </c>
      <c r="C126" s="14"/>
      <c r="D126" s="15"/>
      <c r="E126" s="16"/>
      <c r="F126" s="17"/>
      <c r="G126" s="17"/>
      <c r="H126" s="17"/>
      <c r="I126" s="17"/>
      <c r="J126" s="17"/>
      <c r="K126" s="17"/>
      <c r="L126" s="26"/>
    </row>
    <row r="127" spans="2:12" ht="135">
      <c r="B127" s="8" t="str">
        <f t="shared" si="33"/>
        <v>4</v>
      </c>
      <c r="C127" s="9" t="str">
        <f>'WP4'!B14</f>
        <v>Task 4.2</v>
      </c>
      <c r="D127" s="10" t="str">
        <f>'WP4'!C14</f>
        <v>Pathogen detection and identification thorough novel molecular assays</v>
      </c>
      <c r="E127" s="11" t="str">
        <f>'WP4'!D14</f>
        <v>UNIBO</v>
      </c>
      <c r="F127" s="12">
        <f>'WP4'!E14</f>
        <v>15</v>
      </c>
      <c r="G127" s="12" t="str">
        <f>'WP4'!F14</f>
        <v>UOH</v>
      </c>
      <c r="H127" s="12" t="str">
        <f>'WP4'!G14</f>
        <v>UNIBO</v>
      </c>
      <c r="I127" s="12">
        <f>'WP4'!H14</f>
        <v>7</v>
      </c>
      <c r="J127" s="12">
        <f>'WP4'!I14</f>
        <v>2</v>
      </c>
      <c r="K127" s="12">
        <f>'WP4'!J14</f>
        <v>8</v>
      </c>
      <c r="L127" s="25"/>
    </row>
    <row r="128" spans="2:12" ht="135">
      <c r="B128" s="8" t="str">
        <f t="shared" si="33"/>
        <v>4</v>
      </c>
      <c r="C128" s="9" t="str">
        <f t="shared" si="39"/>
        <v>Task 4.2</v>
      </c>
      <c r="D128" s="10" t="str">
        <f t="shared" si="40"/>
        <v>Pathogen detection and identification thorough novel molecular assays</v>
      </c>
      <c r="E128" s="11" t="str">
        <f t="shared" si="41"/>
        <v>UNIBO</v>
      </c>
      <c r="F128" s="12">
        <f>'WP4'!E15</f>
        <v>21</v>
      </c>
      <c r="G128" s="12" t="str">
        <f>'WP4'!F15</f>
        <v>UOH</v>
      </c>
      <c r="H128" s="12" t="str">
        <f>'WP4'!G15</f>
        <v>UNIBO</v>
      </c>
      <c r="I128" s="12">
        <f>'WP4'!H15</f>
        <v>5</v>
      </c>
      <c r="J128" s="12">
        <f>'WP4'!I15</f>
        <v>2</v>
      </c>
      <c r="K128" s="12">
        <f>'WP4'!J15</f>
        <v>6</v>
      </c>
      <c r="L128" s="25"/>
    </row>
    <row r="129" spans="2:12" ht="135">
      <c r="B129" s="8" t="str">
        <f t="shared" si="33"/>
        <v>4</v>
      </c>
      <c r="C129" s="9" t="str">
        <f t="shared" si="39"/>
        <v>Task 4.2</v>
      </c>
      <c r="D129" s="10" t="str">
        <f t="shared" si="40"/>
        <v>Pathogen detection and identification thorough novel molecular assays</v>
      </c>
      <c r="E129" s="11" t="str">
        <f t="shared" si="41"/>
        <v>UNIBO</v>
      </c>
      <c r="F129" s="12">
        <f>'WP4'!E16</f>
        <v>1</v>
      </c>
      <c r="G129" s="12" t="str">
        <f>'WP4'!F16</f>
        <v>IAV</v>
      </c>
      <c r="H129" s="12" t="str">
        <f>'WP4'!G16</f>
        <v>UNIBO</v>
      </c>
      <c r="I129" s="12">
        <f>'WP4'!H16</f>
        <v>6</v>
      </c>
      <c r="J129" s="12">
        <f>'WP4'!I16</f>
        <v>4</v>
      </c>
      <c r="K129" s="12">
        <f>'WP4'!J16</f>
        <v>9</v>
      </c>
      <c r="L129" s="25"/>
    </row>
    <row r="130" spans="2:12" ht="135">
      <c r="B130" s="8" t="str">
        <f t="shared" si="33"/>
        <v>4</v>
      </c>
      <c r="C130" s="9" t="str">
        <f t="shared" si="39"/>
        <v>Task 4.2</v>
      </c>
      <c r="D130" s="10" t="str">
        <f t="shared" si="40"/>
        <v>Pathogen detection and identification thorough novel molecular assays</v>
      </c>
      <c r="E130" s="11" t="str">
        <f t="shared" si="41"/>
        <v>UNIBO</v>
      </c>
      <c r="F130" s="12">
        <f>'WP4'!E17</f>
        <v>2</v>
      </c>
      <c r="G130" s="12" t="str">
        <f>'WP4'!F17</f>
        <v>IAV</v>
      </c>
      <c r="H130" s="12" t="str">
        <f>'WP4'!G17</f>
        <v>UNIBO</v>
      </c>
      <c r="I130" s="12">
        <f>'WP4'!H17</f>
        <v>8</v>
      </c>
      <c r="J130" s="12">
        <f>'WP4'!I17</f>
        <v>2</v>
      </c>
      <c r="K130" s="12">
        <f>'WP4'!J17</f>
        <v>9</v>
      </c>
      <c r="L130" s="25"/>
    </row>
    <row r="131" spans="2:12" ht="135">
      <c r="B131" s="8" t="str">
        <f t="shared" si="33"/>
        <v>4</v>
      </c>
      <c r="C131" s="9" t="str">
        <f t="shared" si="39"/>
        <v>Task 4.2</v>
      </c>
      <c r="D131" s="10" t="str">
        <f t="shared" si="40"/>
        <v>Pathogen detection and identification thorough novel molecular assays</v>
      </c>
      <c r="E131" s="11" t="str">
        <f t="shared" si="41"/>
        <v>UNIBO</v>
      </c>
      <c r="F131" s="12">
        <f>'WP4'!E18</f>
        <v>0</v>
      </c>
      <c r="G131" s="12">
        <f>'WP4'!F18</f>
        <v>0</v>
      </c>
      <c r="H131" s="12">
        <f>'WP4'!G18</f>
        <v>0</v>
      </c>
      <c r="I131" s="12">
        <f>'WP4'!H18</f>
        <v>0</v>
      </c>
      <c r="J131" s="12">
        <f>'WP4'!I18</f>
        <v>0</v>
      </c>
      <c r="K131" s="12" t="str">
        <f>'WP4'!J18</f>
        <v/>
      </c>
      <c r="L131" s="25"/>
    </row>
    <row r="132" spans="2:12" ht="135">
      <c r="B132" s="8" t="str">
        <f t="shared" si="33"/>
        <v>4</v>
      </c>
      <c r="C132" s="9" t="str">
        <f t="shared" si="39"/>
        <v>Task 4.2</v>
      </c>
      <c r="D132" s="10" t="str">
        <f t="shared" si="40"/>
        <v>Pathogen detection and identification thorough novel molecular assays</v>
      </c>
      <c r="E132" s="11" t="str">
        <f t="shared" si="41"/>
        <v>UNIBO</v>
      </c>
      <c r="F132" s="12">
        <f>'WP4'!E19</f>
        <v>0</v>
      </c>
      <c r="G132" s="12">
        <f>'WP4'!F19</f>
        <v>0</v>
      </c>
      <c r="H132" s="12">
        <f>'WP4'!G19</f>
        <v>0</v>
      </c>
      <c r="I132" s="12">
        <f>'WP4'!H19</f>
        <v>0</v>
      </c>
      <c r="J132" s="12">
        <f>'WP4'!I19</f>
        <v>0</v>
      </c>
      <c r="K132" s="12" t="str">
        <f>'WP4'!J19</f>
        <v/>
      </c>
      <c r="L132" s="25"/>
    </row>
    <row r="133" spans="2:12" ht="135">
      <c r="B133" s="8" t="str">
        <f t="shared" si="33"/>
        <v>4</v>
      </c>
      <c r="C133" s="9" t="str">
        <f t="shared" si="39"/>
        <v>Task 4.2</v>
      </c>
      <c r="D133" s="10" t="str">
        <f t="shared" si="40"/>
        <v>Pathogen detection and identification thorough novel molecular assays</v>
      </c>
      <c r="E133" s="11" t="str">
        <f t="shared" si="41"/>
        <v>UNIBO</v>
      </c>
      <c r="F133" s="12">
        <f>'WP4'!E20</f>
        <v>0</v>
      </c>
      <c r="G133" s="12">
        <f>'WP4'!F20</f>
        <v>0</v>
      </c>
      <c r="H133" s="12">
        <f>'WP4'!G20</f>
        <v>0</v>
      </c>
      <c r="I133" s="12">
        <f>'WP4'!H20</f>
        <v>0</v>
      </c>
      <c r="J133" s="12">
        <f>'WP4'!I20</f>
        <v>0</v>
      </c>
      <c r="K133" s="12" t="str">
        <f>'WP4'!J20</f>
        <v/>
      </c>
      <c r="L133" s="25"/>
    </row>
    <row r="134" spans="2:12">
      <c r="B134" s="13" t="str">
        <f t="shared" si="33"/>
        <v/>
      </c>
      <c r="C134" s="14"/>
      <c r="D134" s="15"/>
      <c r="E134" s="16"/>
      <c r="F134" s="17"/>
      <c r="G134" s="17"/>
      <c r="H134" s="17"/>
      <c r="I134" s="17"/>
      <c r="J134" s="17"/>
      <c r="K134" s="17"/>
      <c r="L134" s="26"/>
    </row>
    <row r="135" spans="2:12">
      <c r="B135" s="13" t="str">
        <f t="shared" si="33"/>
        <v/>
      </c>
      <c r="C135" s="14"/>
      <c r="D135" s="15"/>
      <c r="E135" s="16"/>
      <c r="F135" s="17"/>
      <c r="G135" s="17"/>
      <c r="H135" s="17"/>
      <c r="I135" s="17"/>
      <c r="J135" s="17"/>
      <c r="K135" s="17"/>
      <c r="L135" s="26"/>
    </row>
    <row r="136" spans="2:12" ht="105">
      <c r="B136" s="8" t="str">
        <f t="shared" si="33"/>
        <v>4</v>
      </c>
      <c r="C136" s="9" t="str">
        <f>'WP4'!B23</f>
        <v>Task 4.3</v>
      </c>
      <c r="D136" s="10" t="str">
        <f>'WP4'!C23</f>
        <v>Monitoring of plant pests: detection and identification</v>
      </c>
      <c r="E136" s="11">
        <f>'WP4'!D23</f>
        <v>0</v>
      </c>
      <c r="F136" s="12">
        <f>'WP4'!E23</f>
        <v>11</v>
      </c>
      <c r="G136" s="12" t="str">
        <f>'WP4'!F23</f>
        <v>UNIBO</v>
      </c>
      <c r="H136" s="12" t="str">
        <f>'WP4'!G23</f>
        <v>UOH</v>
      </c>
      <c r="I136" s="12">
        <f>'WP4'!H23</f>
        <v>1</v>
      </c>
      <c r="J136" s="12">
        <f>'WP4'!I23</f>
        <v>1</v>
      </c>
      <c r="K136" s="12">
        <f>'WP4'!J23</f>
        <v>1</v>
      </c>
      <c r="L136" s="25"/>
    </row>
    <row r="137" spans="2:12" ht="105">
      <c r="B137" s="8" t="str">
        <f t="shared" si="33"/>
        <v>4</v>
      </c>
      <c r="C137" s="9" t="str">
        <f t="shared" ref="C137:E140" si="42">C136</f>
        <v>Task 4.3</v>
      </c>
      <c r="D137" s="10" t="str">
        <f t="shared" si="42"/>
        <v>Monitoring of plant pests: detection and identification</v>
      </c>
      <c r="E137" s="11">
        <f t="shared" si="42"/>
        <v>0</v>
      </c>
      <c r="F137" s="12">
        <f>'WP4'!E24</f>
        <v>11</v>
      </c>
      <c r="G137" s="12" t="str">
        <f>'WP4'!F24</f>
        <v>UNIBO</v>
      </c>
      <c r="H137" s="12" t="str">
        <f>'WP4'!G24</f>
        <v>UOH</v>
      </c>
      <c r="I137" s="12">
        <f>'WP4'!H24</f>
        <v>1</v>
      </c>
      <c r="J137" s="12">
        <f>'WP4'!I24</f>
        <v>1</v>
      </c>
      <c r="K137" s="12">
        <f>'WP4'!J24</f>
        <v>1</v>
      </c>
      <c r="L137" s="25"/>
    </row>
    <row r="138" spans="2:12" ht="105">
      <c r="B138" s="8" t="str">
        <f t="shared" si="33"/>
        <v>4</v>
      </c>
      <c r="C138" s="9" t="str">
        <f t="shared" si="42"/>
        <v>Task 4.3</v>
      </c>
      <c r="D138" s="10" t="str">
        <f t="shared" si="42"/>
        <v>Monitoring of plant pests: detection and identification</v>
      </c>
      <c r="E138" s="11">
        <f t="shared" si="42"/>
        <v>0</v>
      </c>
      <c r="F138" s="12">
        <f>'WP4'!E25</f>
        <v>10</v>
      </c>
      <c r="G138" s="12" t="str">
        <f>'WP4'!F25</f>
        <v>UOH</v>
      </c>
      <c r="H138" s="12" t="str">
        <f>'WP4'!G25</f>
        <v>UNIBO</v>
      </c>
      <c r="I138" s="12">
        <f>'WP4'!H25</f>
        <v>6</v>
      </c>
      <c r="J138" s="12">
        <f>'WP4'!I25</f>
        <v>2</v>
      </c>
      <c r="K138" s="12">
        <f>'WP4'!J25</f>
        <v>7</v>
      </c>
      <c r="L138" s="25"/>
    </row>
    <row r="139" spans="2:12" ht="105">
      <c r="B139" s="8" t="str">
        <f t="shared" si="33"/>
        <v>4</v>
      </c>
      <c r="C139" s="9" t="str">
        <f t="shared" si="42"/>
        <v>Task 4.3</v>
      </c>
      <c r="D139" s="10" t="str">
        <f t="shared" si="42"/>
        <v>Monitoring of plant pests: detection and identification</v>
      </c>
      <c r="E139" s="11">
        <f t="shared" si="42"/>
        <v>0</v>
      </c>
      <c r="F139" s="12">
        <f>'WP4'!E26</f>
        <v>10</v>
      </c>
      <c r="G139" s="12" t="str">
        <f>'WP4'!F26</f>
        <v>UOH</v>
      </c>
      <c r="H139" s="12" t="str">
        <f>'WP4'!G26</f>
        <v>UNIBO</v>
      </c>
      <c r="I139" s="12">
        <f>'WP4'!H26</f>
        <v>29</v>
      </c>
      <c r="J139" s="12">
        <f>'WP4'!I26</f>
        <v>1</v>
      </c>
      <c r="K139" s="12">
        <f>'WP4'!J26</f>
        <v>29</v>
      </c>
      <c r="L139" s="25"/>
    </row>
    <row r="140" spans="2:12" ht="105">
      <c r="B140" s="8" t="str">
        <f t="shared" ref="B140:B166" si="43">MID(C140,6,1)</f>
        <v>4</v>
      </c>
      <c r="C140" s="9" t="str">
        <f t="shared" si="42"/>
        <v>Task 4.3</v>
      </c>
      <c r="D140" s="10" t="str">
        <f t="shared" si="42"/>
        <v>Monitoring of plant pests: detection and identification</v>
      </c>
      <c r="E140" s="11">
        <f t="shared" si="42"/>
        <v>0</v>
      </c>
      <c r="F140" s="12">
        <f>'WP4'!E27</f>
        <v>14</v>
      </c>
      <c r="G140" s="12" t="str">
        <f>'WP4'!F27</f>
        <v>UOH</v>
      </c>
      <c r="H140" s="12" t="str">
        <f>'WP4'!G27</f>
        <v>UNIBO</v>
      </c>
      <c r="I140" s="12">
        <f>'WP4'!H27</f>
        <v>19</v>
      </c>
      <c r="J140" s="12">
        <f>'WP4'!I27</f>
        <v>1</v>
      </c>
      <c r="K140" s="12">
        <f>'WP4'!J27</f>
        <v>19</v>
      </c>
      <c r="L140" s="25"/>
    </row>
    <row r="141" spans="2:12" ht="105">
      <c r="B141" s="8" t="str">
        <f t="shared" si="43"/>
        <v>4</v>
      </c>
      <c r="C141" s="9" t="str">
        <f>C139</f>
        <v>Task 4.3</v>
      </c>
      <c r="D141" s="10" t="str">
        <f>D139</f>
        <v>Monitoring of plant pests: detection and identification</v>
      </c>
      <c r="E141" s="11">
        <f>E139</f>
        <v>0</v>
      </c>
      <c r="F141" s="12">
        <f>'WP4'!E28</f>
        <v>4</v>
      </c>
      <c r="G141" s="12" t="str">
        <f>'WP4'!F28</f>
        <v>INRA</v>
      </c>
      <c r="H141" s="12" t="str">
        <f>'WP4'!G28</f>
        <v>UOH</v>
      </c>
      <c r="I141" s="12">
        <f>'WP4'!H28</f>
        <v>6</v>
      </c>
      <c r="J141" s="12">
        <f>'WP4'!I28</f>
        <v>1</v>
      </c>
      <c r="K141" s="12">
        <f>'WP4'!J28</f>
        <v>6</v>
      </c>
      <c r="L141" s="25"/>
    </row>
    <row r="142" spans="2:12" ht="105">
      <c r="B142" s="8" t="str">
        <f t="shared" si="43"/>
        <v>4</v>
      </c>
      <c r="C142" s="9" t="str">
        <f t="shared" ref="C142:E143" si="44">C141</f>
        <v>Task 4.3</v>
      </c>
      <c r="D142" s="10" t="str">
        <f t="shared" si="44"/>
        <v>Monitoring of plant pests: detection and identification</v>
      </c>
      <c r="E142" s="11">
        <f t="shared" si="44"/>
        <v>0</v>
      </c>
      <c r="F142" s="12">
        <f>'WP4'!E29</f>
        <v>2</v>
      </c>
      <c r="G142" s="12" t="str">
        <f>'WP4'!F29</f>
        <v>IAV</v>
      </c>
      <c r="H142" s="12" t="str">
        <f>'WP4'!G29</f>
        <v>UNIBO</v>
      </c>
      <c r="I142" s="12">
        <f>'WP4'!H29</f>
        <v>12</v>
      </c>
      <c r="J142" s="12">
        <f>'WP4'!I29</f>
        <v>2</v>
      </c>
      <c r="K142" s="12">
        <f>'WP4'!J29</f>
        <v>13</v>
      </c>
      <c r="L142" s="25"/>
    </row>
    <row r="143" spans="2:12" ht="105">
      <c r="B143" s="8" t="str">
        <f t="shared" si="43"/>
        <v>4</v>
      </c>
      <c r="C143" s="9" t="str">
        <f t="shared" si="44"/>
        <v>Task 4.3</v>
      </c>
      <c r="D143" s="10" t="str">
        <f t="shared" si="44"/>
        <v>Monitoring of plant pests: detection and identification</v>
      </c>
      <c r="E143" s="11">
        <f t="shared" si="44"/>
        <v>0</v>
      </c>
      <c r="F143" s="12">
        <f>'WP4'!E30</f>
        <v>4</v>
      </c>
      <c r="G143" s="12" t="str">
        <f>'WP4'!F30</f>
        <v>IAV</v>
      </c>
      <c r="H143" s="12" t="str">
        <f>'WP4'!G30</f>
        <v>UNIBO</v>
      </c>
      <c r="I143" s="12">
        <f>'WP4'!H30</f>
        <v>18</v>
      </c>
      <c r="J143" s="12">
        <f>'WP4'!I30</f>
        <v>2</v>
      </c>
      <c r="K143" s="12">
        <f>'WP4'!J30</f>
        <v>19</v>
      </c>
      <c r="L143" s="25"/>
    </row>
    <row r="144" spans="2:12">
      <c r="B144" s="13" t="str">
        <f t="shared" si="43"/>
        <v/>
      </c>
      <c r="C144" s="14"/>
      <c r="D144" s="15"/>
      <c r="E144" s="16"/>
      <c r="F144" s="17"/>
      <c r="G144" s="17"/>
      <c r="H144" s="17"/>
      <c r="I144" s="17"/>
      <c r="J144" s="17"/>
      <c r="K144" s="17"/>
      <c r="L144" s="26"/>
    </row>
    <row r="145" spans="2:12">
      <c r="B145" s="13" t="str">
        <f t="shared" si="43"/>
        <v/>
      </c>
      <c r="C145" s="14"/>
      <c r="D145" s="15"/>
      <c r="E145" s="16"/>
      <c r="F145" s="17"/>
      <c r="G145" s="17"/>
      <c r="H145" s="17"/>
      <c r="I145" s="17"/>
      <c r="J145" s="17"/>
      <c r="K145" s="17"/>
      <c r="L145" s="26"/>
    </row>
    <row r="146" spans="2:12" ht="210">
      <c r="B146" s="8" t="str">
        <f t="shared" si="43"/>
        <v>4</v>
      </c>
      <c r="C146" s="9" t="str">
        <f>'WP4'!B33</f>
        <v>Task 4.4</v>
      </c>
      <c r="D146" s="10" t="str">
        <f>'WP4'!C33</f>
        <v>Integrated pathogen/pest management with biocontrol agents (BCA): sustainable control methods for a resilient agriculture</v>
      </c>
      <c r="E146" s="11" t="str">
        <f>'WP4'!D33</f>
        <v>UNIBO</v>
      </c>
      <c r="F146" s="12">
        <f>'WP4'!E33</f>
        <v>1</v>
      </c>
      <c r="G146" s="12" t="str">
        <f>'WP4'!F33</f>
        <v>UNIBO</v>
      </c>
      <c r="H146" s="12" t="str">
        <f>'WP4'!G33</f>
        <v>UOH</v>
      </c>
      <c r="I146" s="12">
        <f>'WP4'!H33</f>
        <v>24</v>
      </c>
      <c r="J146" s="12">
        <f>'WP4'!I33</f>
        <v>1</v>
      </c>
      <c r="K146" s="12">
        <f>'WP4'!J33</f>
        <v>24</v>
      </c>
      <c r="L146" s="25"/>
    </row>
    <row r="147" spans="2:12" ht="210">
      <c r="B147" s="8" t="str">
        <f t="shared" si="43"/>
        <v>4</v>
      </c>
      <c r="C147" s="9" t="str">
        <f t="shared" ref="C147:E151" si="45">C146</f>
        <v>Task 4.4</v>
      </c>
      <c r="D147" s="10" t="str">
        <f t="shared" si="45"/>
        <v>Integrated pathogen/pest management with biocontrol agents (BCA): sustainable control methods for a resilient agriculture</v>
      </c>
      <c r="E147" s="11" t="str">
        <f t="shared" si="45"/>
        <v>UNIBO</v>
      </c>
      <c r="F147" s="12">
        <f>'WP4'!E34</f>
        <v>3</v>
      </c>
      <c r="G147" s="12" t="str">
        <f>'WP4'!F34</f>
        <v>UNIBO</v>
      </c>
      <c r="H147" s="12" t="str">
        <f>'WP4'!G34</f>
        <v>UOH</v>
      </c>
      <c r="I147" s="12">
        <f>'WP4'!H34</f>
        <v>24</v>
      </c>
      <c r="J147" s="12">
        <f>'WP4'!I34</f>
        <v>1</v>
      </c>
      <c r="K147" s="12">
        <f>'WP4'!J34</f>
        <v>24</v>
      </c>
      <c r="L147" s="25"/>
    </row>
    <row r="148" spans="2:12" ht="210">
      <c r="B148" s="8" t="str">
        <f t="shared" si="43"/>
        <v>4</v>
      </c>
      <c r="C148" s="9" t="str">
        <f t="shared" si="45"/>
        <v>Task 4.4</v>
      </c>
      <c r="D148" s="10" t="str">
        <f t="shared" si="45"/>
        <v>Integrated pathogen/pest management with biocontrol agents (BCA): sustainable control methods for a resilient agriculture</v>
      </c>
      <c r="E148" s="11" t="str">
        <f t="shared" si="45"/>
        <v>UNIBO</v>
      </c>
      <c r="F148" s="12">
        <f>'WP4'!E35</f>
        <v>6</v>
      </c>
      <c r="G148" s="12" t="str">
        <f>'WP4'!F35</f>
        <v>UNIBO</v>
      </c>
      <c r="H148" s="12" t="str">
        <f>'WP4'!G35</f>
        <v>UOH</v>
      </c>
      <c r="I148" s="12">
        <f>'WP4'!H35</f>
        <v>24</v>
      </c>
      <c r="J148" s="12">
        <f>'WP4'!I35</f>
        <v>1</v>
      </c>
      <c r="K148" s="12">
        <f>'WP4'!J35</f>
        <v>24</v>
      </c>
      <c r="L148" s="25"/>
    </row>
    <row r="149" spans="2:12" ht="210">
      <c r="B149" s="8" t="str">
        <f t="shared" si="43"/>
        <v>4</v>
      </c>
      <c r="C149" s="9" t="str">
        <f t="shared" si="45"/>
        <v>Task 4.4</v>
      </c>
      <c r="D149" s="10" t="str">
        <f t="shared" si="45"/>
        <v>Integrated pathogen/pest management with biocontrol agents (BCA): sustainable control methods for a resilient agriculture</v>
      </c>
      <c r="E149" s="11" t="str">
        <f t="shared" si="45"/>
        <v>UNIBO</v>
      </c>
      <c r="F149" s="12">
        <f>'WP4'!E36</f>
        <v>2</v>
      </c>
      <c r="G149" s="12" t="str">
        <f>'WP4'!F36</f>
        <v>IAV</v>
      </c>
      <c r="H149" s="12" t="str">
        <f>'WP4'!G36</f>
        <v>UNIBO</v>
      </c>
      <c r="I149" s="12">
        <f>'WP4'!H36</f>
        <v>12</v>
      </c>
      <c r="J149" s="12">
        <f>'WP4'!I36</f>
        <v>2</v>
      </c>
      <c r="K149" s="12">
        <f>'WP4'!J36</f>
        <v>13</v>
      </c>
      <c r="L149" s="25"/>
    </row>
    <row r="150" spans="2:12" ht="210">
      <c r="B150" s="8" t="str">
        <f t="shared" si="43"/>
        <v>4</v>
      </c>
      <c r="C150" s="9" t="str">
        <f t="shared" si="45"/>
        <v>Task 4.4</v>
      </c>
      <c r="D150" s="10" t="str">
        <f t="shared" si="45"/>
        <v>Integrated pathogen/pest management with biocontrol agents (BCA): sustainable control methods for a resilient agriculture</v>
      </c>
      <c r="E150" s="11" t="str">
        <f t="shared" si="45"/>
        <v>UNIBO</v>
      </c>
      <c r="F150" s="12">
        <f>'WP4'!E37</f>
        <v>2</v>
      </c>
      <c r="G150" s="12" t="str">
        <f>'WP4'!F37</f>
        <v>IAV</v>
      </c>
      <c r="H150" s="12" t="str">
        <f>'WP4'!G37</f>
        <v>UNIBO</v>
      </c>
      <c r="I150" s="12">
        <f>'WP4'!H37</f>
        <v>12</v>
      </c>
      <c r="J150" s="12">
        <f>'WP4'!I37</f>
        <v>2</v>
      </c>
      <c r="K150" s="12">
        <f>'WP4'!J37</f>
        <v>13</v>
      </c>
      <c r="L150" s="25"/>
    </row>
    <row r="151" spans="2:12" ht="210">
      <c r="B151" s="8" t="str">
        <f t="shared" si="43"/>
        <v>4</v>
      </c>
      <c r="C151" s="9" t="str">
        <f t="shared" si="45"/>
        <v>Task 4.4</v>
      </c>
      <c r="D151" s="10" t="str">
        <f t="shared" si="45"/>
        <v>Integrated pathogen/pest management with biocontrol agents (BCA): sustainable control methods for a resilient agriculture</v>
      </c>
      <c r="E151" s="11" t="str">
        <f t="shared" si="45"/>
        <v>UNIBO</v>
      </c>
      <c r="F151" s="12">
        <f>'WP4'!E38</f>
        <v>15</v>
      </c>
      <c r="G151" s="12" t="str">
        <f>'WP4'!F38</f>
        <v>UOH</v>
      </c>
      <c r="H151" s="12" t="str">
        <f>'WP4'!G38</f>
        <v>UNIBO</v>
      </c>
      <c r="I151" s="12">
        <f>'WP4'!H38</f>
        <v>29</v>
      </c>
      <c r="J151" s="12">
        <f>'WP4'!I38</f>
        <v>2</v>
      </c>
      <c r="K151" s="12">
        <f>'WP4'!J38</f>
        <v>30</v>
      </c>
      <c r="L151" s="25"/>
    </row>
    <row r="152" spans="2:12" ht="210">
      <c r="B152" s="8" t="str">
        <f t="shared" si="43"/>
        <v>4</v>
      </c>
      <c r="C152" s="9" t="str">
        <f>C147</f>
        <v>Task 4.4</v>
      </c>
      <c r="D152" s="10" t="str">
        <f>D147</f>
        <v>Integrated pathogen/pest management with biocontrol agents (BCA): sustainable control methods for a resilient agriculture</v>
      </c>
      <c r="E152" s="11" t="str">
        <f>E147</f>
        <v>UNIBO</v>
      </c>
      <c r="F152" s="12">
        <f>'WP4'!E39</f>
        <v>20</v>
      </c>
      <c r="G152" s="12" t="str">
        <f>'WP4'!F39</f>
        <v>UOH</v>
      </c>
      <c r="H152" s="12" t="str">
        <f>'WP4'!G39</f>
        <v>UNIBO</v>
      </c>
      <c r="I152" s="12">
        <f>'WP4'!H39</f>
        <v>5</v>
      </c>
      <c r="J152" s="12">
        <f>'WP4'!I39</f>
        <v>2</v>
      </c>
      <c r="K152" s="12">
        <f>'WP4'!J39</f>
        <v>6</v>
      </c>
      <c r="L152" s="25"/>
    </row>
    <row r="153" spans="2:12" ht="210">
      <c r="B153" s="8" t="str">
        <f t="shared" si="43"/>
        <v>4</v>
      </c>
      <c r="C153" s="9" t="str">
        <f t="shared" ref="C153:E156" si="46">C152</f>
        <v>Task 4.4</v>
      </c>
      <c r="D153" s="10" t="str">
        <f t="shared" si="46"/>
        <v>Integrated pathogen/pest management with biocontrol agents (BCA): sustainable control methods for a resilient agriculture</v>
      </c>
      <c r="E153" s="11" t="str">
        <f t="shared" si="46"/>
        <v>UNIBO</v>
      </c>
      <c r="F153" s="12">
        <f>'WP4'!E40</f>
        <v>4</v>
      </c>
      <c r="G153" s="12" t="str">
        <f>'WP4'!F40</f>
        <v>INRA</v>
      </c>
      <c r="H153" s="12" t="str">
        <f>'WP4'!G40</f>
        <v>UOH</v>
      </c>
      <c r="I153" s="12">
        <f>'WP4'!H40</f>
        <v>24</v>
      </c>
      <c r="J153" s="12">
        <f>'WP4'!I40</f>
        <v>1</v>
      </c>
      <c r="K153" s="12">
        <f>'WP4'!J40</f>
        <v>24</v>
      </c>
      <c r="L153" s="25"/>
    </row>
    <row r="154" spans="2:12" ht="210">
      <c r="B154" s="8" t="str">
        <f t="shared" si="43"/>
        <v>4</v>
      </c>
      <c r="C154" s="9" t="str">
        <f t="shared" si="46"/>
        <v>Task 4.4</v>
      </c>
      <c r="D154" s="10" t="str">
        <f t="shared" si="46"/>
        <v>Integrated pathogen/pest management with biocontrol agents (BCA): sustainable control methods for a resilient agriculture</v>
      </c>
      <c r="E154" s="11" t="str">
        <f t="shared" si="46"/>
        <v>UNIBO</v>
      </c>
      <c r="F154" s="12">
        <f>'WP4'!E41</f>
        <v>8</v>
      </c>
      <c r="G154" s="12" t="str">
        <f>'WP4'!F41</f>
        <v>INRA</v>
      </c>
      <c r="H154" s="12" t="str">
        <f>'WP4'!G41</f>
        <v>UOH</v>
      </c>
      <c r="I154" s="12">
        <f>'WP4'!H41</f>
        <v>24</v>
      </c>
      <c r="J154" s="12">
        <f>'WP4'!I41</f>
        <v>1</v>
      </c>
      <c r="K154" s="12">
        <f>'WP4'!J41</f>
        <v>24</v>
      </c>
      <c r="L154" s="25"/>
    </row>
    <row r="155" spans="2:12" ht="210">
      <c r="B155" s="8" t="str">
        <f t="shared" si="43"/>
        <v>4</v>
      </c>
      <c r="C155" s="9" t="str">
        <f t="shared" si="46"/>
        <v>Task 4.4</v>
      </c>
      <c r="D155" s="10" t="str">
        <f t="shared" si="46"/>
        <v>Integrated pathogen/pest management with biocontrol agents (BCA): sustainable control methods for a resilient agriculture</v>
      </c>
      <c r="E155" s="11" t="str">
        <f t="shared" si="46"/>
        <v>UNIBO</v>
      </c>
      <c r="F155" s="12">
        <f>'WP4'!E42</f>
        <v>8</v>
      </c>
      <c r="G155" s="12" t="str">
        <f>'WP4'!F42</f>
        <v>INRA</v>
      </c>
      <c r="H155" s="12" t="str">
        <f>'WP4'!G42</f>
        <v>UOH</v>
      </c>
      <c r="I155" s="12">
        <f>'WP4'!H42</f>
        <v>30</v>
      </c>
      <c r="J155" s="12">
        <f>'WP4'!I42</f>
        <v>1</v>
      </c>
      <c r="K155" s="12">
        <f>'WP4'!J42</f>
        <v>30</v>
      </c>
      <c r="L155" s="25"/>
    </row>
    <row r="156" spans="2:12" ht="210">
      <c r="B156" s="8" t="str">
        <f t="shared" si="43"/>
        <v>4</v>
      </c>
      <c r="C156" s="9" t="str">
        <f t="shared" si="46"/>
        <v>Task 4.4</v>
      </c>
      <c r="D156" s="10" t="str">
        <f t="shared" si="46"/>
        <v>Integrated pathogen/pest management with biocontrol agents (BCA): sustainable control methods for a resilient agriculture</v>
      </c>
      <c r="E156" s="11" t="str">
        <f t="shared" si="46"/>
        <v>UNIBO</v>
      </c>
      <c r="F156" s="12">
        <f>'WP4'!E43</f>
        <v>4</v>
      </c>
      <c r="G156" s="12" t="str">
        <f>'WP4'!F43</f>
        <v>INRA</v>
      </c>
      <c r="H156" s="12" t="str">
        <f>'WP4'!G43</f>
        <v>UOH</v>
      </c>
      <c r="I156" s="12">
        <f>'WP4'!H43</f>
        <v>30</v>
      </c>
      <c r="J156" s="12">
        <f>'WP4'!I43</f>
        <v>1</v>
      </c>
      <c r="K156" s="12">
        <f>'WP4'!J43</f>
        <v>30</v>
      </c>
      <c r="L156" s="25"/>
    </row>
    <row r="157" spans="2:12">
      <c r="B157" s="18" t="str">
        <f t="shared" si="43"/>
        <v/>
      </c>
      <c r="C157" s="19"/>
      <c r="D157" s="20"/>
      <c r="E157" s="21"/>
      <c r="F157" s="22"/>
      <c r="G157" s="22"/>
      <c r="H157" s="22"/>
      <c r="I157" s="22"/>
      <c r="J157" s="22"/>
      <c r="K157" s="22"/>
      <c r="L157" s="27"/>
    </row>
    <row r="158" spans="2:12">
      <c r="B158" s="18" t="str">
        <f t="shared" si="43"/>
        <v/>
      </c>
      <c r="C158" s="19"/>
      <c r="D158" s="20"/>
      <c r="E158" s="21"/>
      <c r="F158" s="22"/>
      <c r="G158" s="22"/>
      <c r="H158" s="22"/>
      <c r="I158" s="22"/>
      <c r="J158" s="22"/>
      <c r="K158" s="22"/>
      <c r="L158" s="27"/>
    </row>
    <row r="159" spans="2:12">
      <c r="B159" s="18" t="str">
        <f t="shared" si="43"/>
        <v/>
      </c>
      <c r="C159" s="19"/>
      <c r="D159" s="20"/>
      <c r="E159" s="21"/>
      <c r="F159" s="22"/>
      <c r="G159" s="22"/>
      <c r="H159" s="22"/>
      <c r="I159" s="22"/>
      <c r="J159" s="22"/>
      <c r="K159" s="22"/>
      <c r="L159" s="27"/>
    </row>
    <row r="160" spans="2:12" ht="75">
      <c r="B160" s="8" t="str">
        <f t="shared" si="43"/>
        <v>5</v>
      </c>
      <c r="C160" s="9" t="str">
        <f>'WP5'!B5</f>
        <v>Task 5.1</v>
      </c>
      <c r="D160" s="10" t="str">
        <f>'WP5'!C5</f>
        <v>Crop and Pasture Yield and Production modelling</v>
      </c>
      <c r="E160" s="11" t="str">
        <f>'WP5'!D5</f>
        <v>ULIEGE</v>
      </c>
      <c r="F160" s="12">
        <f>'WP5'!E5</f>
        <v>13</v>
      </c>
      <c r="G160" s="12" t="str">
        <f>'WP5'!F5</f>
        <v>IAV</v>
      </c>
      <c r="H160" s="12" t="str">
        <f>'WP5'!G5</f>
        <v>ULIEGE</v>
      </c>
      <c r="I160" s="12">
        <f>'WP5'!H5</f>
        <v>9</v>
      </c>
      <c r="J160" s="12">
        <f>'WP5'!I5</f>
        <v>4</v>
      </c>
      <c r="K160" s="12">
        <f>'WP5'!J5</f>
        <v>12</v>
      </c>
      <c r="L160" s="25" t="s">
        <v>512</v>
      </c>
    </row>
    <row r="161" spans="2:12" ht="75">
      <c r="B161" s="8" t="str">
        <f t="shared" si="43"/>
        <v>5</v>
      </c>
      <c r="C161" s="9" t="str">
        <f t="shared" ref="C161:E165" si="47">C160</f>
        <v>Task 5.1</v>
      </c>
      <c r="D161" s="10" t="str">
        <f t="shared" si="47"/>
        <v>Crop and Pasture Yield and Production modelling</v>
      </c>
      <c r="E161" s="11" t="str">
        <f t="shared" si="47"/>
        <v>ULIEGE</v>
      </c>
      <c r="F161" s="12">
        <f>'WP5'!E6</f>
        <v>14</v>
      </c>
      <c r="G161" s="12" t="str">
        <f>'WP5'!F6</f>
        <v>IAV</v>
      </c>
      <c r="H161" s="12" t="str">
        <f>'WP5'!G6</f>
        <v>ULIEGE</v>
      </c>
      <c r="I161" s="12">
        <f>'WP5'!H6</f>
        <v>33</v>
      </c>
      <c r="J161" s="12">
        <f>'WP5'!I6</f>
        <v>4</v>
      </c>
      <c r="K161" s="12">
        <f>'WP5'!J6</f>
        <v>36</v>
      </c>
      <c r="L161" s="25" t="s">
        <v>512</v>
      </c>
    </row>
    <row r="162" spans="2:12" ht="75">
      <c r="B162" s="8" t="str">
        <f t="shared" si="43"/>
        <v>5</v>
      </c>
      <c r="C162" s="9" t="str">
        <f t="shared" si="47"/>
        <v>Task 5.1</v>
      </c>
      <c r="D162" s="10" t="str">
        <f t="shared" si="47"/>
        <v>Crop and Pasture Yield and Production modelling</v>
      </c>
      <c r="E162" s="11" t="str">
        <f t="shared" si="47"/>
        <v>ULIEGE</v>
      </c>
      <c r="F162" s="12">
        <f>'WP5'!E7</f>
        <v>10</v>
      </c>
      <c r="G162" s="12" t="str">
        <f>'WP5'!F7</f>
        <v>ULIEGE</v>
      </c>
      <c r="H162" s="12" t="str">
        <f>'WP5'!G7</f>
        <v>UOH</v>
      </c>
      <c r="I162" s="12">
        <f>'WP5'!H7</f>
        <v>6</v>
      </c>
      <c r="J162" s="12">
        <f>'WP5'!I7</f>
        <v>3</v>
      </c>
      <c r="K162" s="12">
        <f>'WP5'!J7</f>
        <v>8</v>
      </c>
      <c r="L162" s="25" t="s">
        <v>513</v>
      </c>
    </row>
    <row r="163" spans="2:12" ht="75">
      <c r="B163" s="8" t="str">
        <f t="shared" si="43"/>
        <v>5</v>
      </c>
      <c r="C163" s="9" t="str">
        <f t="shared" si="47"/>
        <v>Task 5.1</v>
      </c>
      <c r="D163" s="10" t="str">
        <f t="shared" si="47"/>
        <v>Crop and Pasture Yield and Production modelling</v>
      </c>
      <c r="E163" s="11" t="str">
        <f t="shared" si="47"/>
        <v>ULIEGE</v>
      </c>
      <c r="F163" s="12">
        <f>'WP5'!E8</f>
        <v>23</v>
      </c>
      <c r="G163" s="12" t="str">
        <f>'WP5'!F8</f>
        <v>UOH</v>
      </c>
      <c r="H163" s="12" t="str">
        <f>'WP5'!G8</f>
        <v>ULIEGE</v>
      </c>
      <c r="I163" s="12">
        <f>'WP5'!H8</f>
        <v>13</v>
      </c>
      <c r="J163" s="12">
        <f>'WP5'!I8</f>
        <v>2</v>
      </c>
      <c r="K163" s="12">
        <f>'WP5'!J8</f>
        <v>14</v>
      </c>
      <c r="L163" s="25" t="s">
        <v>514</v>
      </c>
    </row>
    <row r="164" spans="2:12" ht="75">
      <c r="B164" s="8" t="str">
        <f t="shared" si="43"/>
        <v>5</v>
      </c>
      <c r="C164" s="9" t="str">
        <f t="shared" si="47"/>
        <v>Task 5.1</v>
      </c>
      <c r="D164" s="10" t="str">
        <f t="shared" si="47"/>
        <v>Crop and Pasture Yield and Production modelling</v>
      </c>
      <c r="E164" s="11" t="str">
        <f t="shared" si="47"/>
        <v>ULIEGE</v>
      </c>
      <c r="F164" s="12">
        <f>'WP5'!E9</f>
        <v>24</v>
      </c>
      <c r="G164" s="12" t="str">
        <f>'WP5'!F9</f>
        <v>UOH</v>
      </c>
      <c r="H164" s="12" t="str">
        <f>'WP5'!G9</f>
        <v>ULIEGE</v>
      </c>
      <c r="I164" s="12">
        <f>'WP5'!H9</f>
        <v>25</v>
      </c>
      <c r="J164" s="12">
        <f>'WP5'!I9</f>
        <v>2</v>
      </c>
      <c r="K164" s="12">
        <f>'WP5'!J9</f>
        <v>26</v>
      </c>
      <c r="L164" s="25"/>
    </row>
    <row r="165" spans="2:12" ht="75">
      <c r="B165" s="8" t="str">
        <f t="shared" si="43"/>
        <v>5</v>
      </c>
      <c r="C165" s="9" t="str">
        <f t="shared" si="47"/>
        <v>Task 5.1</v>
      </c>
      <c r="D165" s="10" t="str">
        <f t="shared" si="47"/>
        <v>Crop and Pasture Yield and Production modelling</v>
      </c>
      <c r="E165" s="11" t="str">
        <f t="shared" si="47"/>
        <v>ULIEGE</v>
      </c>
      <c r="F165" s="12">
        <f>'WP5'!E10</f>
        <v>9</v>
      </c>
      <c r="G165" s="12" t="str">
        <f>'WP5'!F10</f>
        <v>UCHILE</v>
      </c>
      <c r="H165" s="12" t="str">
        <f>'WP5'!G10</f>
        <v>ULIEGE</v>
      </c>
      <c r="I165" s="12">
        <f>'WP5'!H10</f>
        <v>13</v>
      </c>
      <c r="J165" s="12">
        <f>'WP5'!I10</f>
        <v>2</v>
      </c>
      <c r="K165" s="12">
        <f>'WP5'!J10</f>
        <v>14</v>
      </c>
      <c r="L165" s="25"/>
    </row>
    <row r="166" spans="2:12" ht="75">
      <c r="B166" s="8" t="str">
        <f t="shared" si="43"/>
        <v>5</v>
      </c>
      <c r="C166" s="9" t="str">
        <f>C163</f>
        <v>Task 5.1</v>
      </c>
      <c r="D166" s="10" t="str">
        <f>D163</f>
        <v>Crop and Pasture Yield and Production modelling</v>
      </c>
      <c r="E166" s="11" t="str">
        <f>E163</f>
        <v>ULIEGE</v>
      </c>
      <c r="F166" s="12">
        <f>'WP5'!E9</f>
        <v>24</v>
      </c>
      <c r="G166" s="12" t="str">
        <f>'WP5'!F9</f>
        <v>UOH</v>
      </c>
      <c r="H166" s="12" t="str">
        <f>'WP5'!G9</f>
        <v>ULIEGE</v>
      </c>
      <c r="I166" s="12">
        <f>'WP5'!H9</f>
        <v>25</v>
      </c>
      <c r="J166" s="12">
        <f>'WP5'!I9</f>
        <v>2</v>
      </c>
      <c r="K166" s="12">
        <f>'WP5'!J9</f>
        <v>26</v>
      </c>
      <c r="L166" s="25" t="s">
        <v>515</v>
      </c>
    </row>
    <row r="167" spans="2:12" ht="75">
      <c r="B167" s="8" t="str">
        <f t="shared" ref="B167:B177" si="48">MID(C167,6,1)</f>
        <v>5</v>
      </c>
      <c r="C167" s="9" t="str">
        <f t="shared" ref="C167:E168" si="49">C166</f>
        <v>Task 5.1</v>
      </c>
      <c r="D167" s="10" t="str">
        <f t="shared" si="49"/>
        <v>Crop and Pasture Yield and Production modelling</v>
      </c>
      <c r="E167" s="11" t="str">
        <f t="shared" si="49"/>
        <v>ULIEGE</v>
      </c>
      <c r="F167" s="12">
        <f>'WP5'!E12</f>
        <v>12</v>
      </c>
      <c r="G167" s="12" t="str">
        <f>'WP5'!F12</f>
        <v>ULIEGE</v>
      </c>
      <c r="H167" s="12" t="str">
        <f>'WP5'!G12</f>
        <v>UCHILE</v>
      </c>
      <c r="I167" s="12">
        <f>'WP5'!H12</f>
        <v>9</v>
      </c>
      <c r="J167" s="12">
        <f>'WP5'!I12</f>
        <v>4</v>
      </c>
      <c r="K167" s="12">
        <f>'WP5'!J12</f>
        <v>12</v>
      </c>
      <c r="L167" s="25" t="s">
        <v>516</v>
      </c>
    </row>
    <row r="168" spans="2:12" ht="75">
      <c r="B168" s="8" t="str">
        <f t="shared" si="48"/>
        <v>5</v>
      </c>
      <c r="C168" s="9" t="str">
        <f t="shared" si="49"/>
        <v>Task 5.1</v>
      </c>
      <c r="D168" s="10" t="str">
        <f t="shared" si="49"/>
        <v>Crop and Pasture Yield and Production modelling</v>
      </c>
      <c r="E168" s="11" t="str">
        <f t="shared" si="49"/>
        <v>ULIEGE</v>
      </c>
      <c r="F168" s="12">
        <f>'WP5'!E13</f>
        <v>3</v>
      </c>
      <c r="G168" s="12" t="str">
        <f>'WP5'!F13</f>
        <v>INRA</v>
      </c>
      <c r="H168" s="12" t="str">
        <f>'WP5'!G13</f>
        <v>ULIEGE</v>
      </c>
      <c r="I168" s="12">
        <f>'WP5'!H13</f>
        <v>4</v>
      </c>
      <c r="J168" s="12">
        <f>'WP5'!I13</f>
        <v>2</v>
      </c>
      <c r="K168" s="12">
        <f>'WP5'!J13</f>
        <v>5</v>
      </c>
      <c r="L168" s="25" t="s">
        <v>517</v>
      </c>
    </row>
    <row r="169" spans="2:12">
      <c r="B169" s="13" t="str">
        <f t="shared" si="48"/>
        <v/>
      </c>
      <c r="C169" s="14"/>
      <c r="D169" s="15"/>
      <c r="E169" s="16"/>
      <c r="F169" s="17"/>
      <c r="G169" s="17"/>
      <c r="H169" s="17"/>
      <c r="I169" s="17"/>
      <c r="J169" s="17"/>
      <c r="K169" s="17"/>
      <c r="L169" s="26"/>
    </row>
    <row r="170" spans="2:12">
      <c r="B170" s="13" t="str">
        <f t="shared" si="48"/>
        <v/>
      </c>
      <c r="C170" s="14"/>
      <c r="D170" s="15"/>
      <c r="E170" s="16"/>
      <c r="F170" s="17"/>
      <c r="G170" s="17"/>
      <c r="H170" s="17"/>
      <c r="I170" s="17"/>
      <c r="J170" s="17"/>
      <c r="K170" s="17"/>
      <c r="L170" s="26"/>
    </row>
    <row r="171" spans="2:12" ht="135">
      <c r="B171" s="8" t="str">
        <f t="shared" si="48"/>
        <v>5</v>
      </c>
      <c r="C171" s="9" t="str">
        <f>'WP5'!B16</f>
        <v>Task 5.2</v>
      </c>
      <c r="D171" s="10" t="str">
        <f>'WP5'!C16</f>
        <v>Crop yield modelling under different climate scenarios and economic contexts</v>
      </c>
      <c r="E171" s="11" t="str">
        <f>'WP5'!D16</f>
        <v>ULIEGE</v>
      </c>
      <c r="F171" s="12">
        <f>'WP5'!E16</f>
        <v>15</v>
      </c>
      <c r="G171" s="12" t="str">
        <f>'WP5'!F16</f>
        <v>IAV</v>
      </c>
      <c r="H171" s="12" t="str">
        <f>'WP5'!G16</f>
        <v>ULIEGE</v>
      </c>
      <c r="I171" s="12">
        <f>'WP5'!H16</f>
        <v>21</v>
      </c>
      <c r="J171" s="12">
        <f>'WP5'!I16</f>
        <v>4</v>
      </c>
      <c r="K171" s="12">
        <f>'WP5'!J16</f>
        <v>24</v>
      </c>
      <c r="L171" s="25"/>
    </row>
    <row r="172" spans="2:12" ht="135">
      <c r="B172" s="8" t="str">
        <f t="shared" si="48"/>
        <v>5</v>
      </c>
      <c r="C172" s="9" t="str">
        <f t="shared" ref="C172:C177" si="50">C171</f>
        <v>Task 5.2</v>
      </c>
      <c r="D172" s="10" t="str">
        <f t="shared" ref="D172:D177" si="51">D171</f>
        <v>Crop yield modelling under different climate scenarios and economic contexts</v>
      </c>
      <c r="E172" s="11" t="str">
        <f t="shared" ref="E172:E177" si="52">E171</f>
        <v>ULIEGE</v>
      </c>
      <c r="F172" s="12">
        <f>'WP5'!E17</f>
        <v>13</v>
      </c>
      <c r="G172" s="12" t="str">
        <f>'WP5'!F17</f>
        <v>ULIEGE</v>
      </c>
      <c r="H172" s="12" t="str">
        <f>'WP5'!G17</f>
        <v>INRA</v>
      </c>
      <c r="I172" s="12">
        <f>'WP5'!H17</f>
        <v>10</v>
      </c>
      <c r="J172" s="12">
        <f>'WP5'!I17</f>
        <v>3</v>
      </c>
      <c r="K172" s="12">
        <f>'WP5'!J17</f>
        <v>12</v>
      </c>
      <c r="L172" s="25"/>
    </row>
    <row r="173" spans="2:12" ht="135">
      <c r="B173" s="8" t="str">
        <f t="shared" si="48"/>
        <v>5</v>
      </c>
      <c r="C173" s="9" t="str">
        <f t="shared" si="50"/>
        <v>Task 5.2</v>
      </c>
      <c r="D173" s="10" t="str">
        <f t="shared" si="51"/>
        <v>Crop yield modelling under different climate scenarios and economic contexts</v>
      </c>
      <c r="E173" s="11" t="str">
        <f t="shared" si="52"/>
        <v>ULIEGE</v>
      </c>
      <c r="F173" s="12">
        <f>'WP5'!E18</f>
        <v>9</v>
      </c>
      <c r="G173" s="12" t="str">
        <f>'WP5'!F18</f>
        <v>UOH</v>
      </c>
      <c r="H173" s="12" t="str">
        <f>'WP5'!G18</f>
        <v>ULIEGE</v>
      </c>
      <c r="I173" s="12">
        <f>'WP5'!H18</f>
        <v>23</v>
      </c>
      <c r="J173" s="12">
        <f>'WP5'!I18</f>
        <v>2</v>
      </c>
      <c r="K173" s="12">
        <f>'WP5'!J18</f>
        <v>24</v>
      </c>
      <c r="L173" s="25"/>
    </row>
    <row r="174" spans="2:12" ht="135">
      <c r="B174" s="8" t="str">
        <f t="shared" si="48"/>
        <v>5</v>
      </c>
      <c r="C174" s="9" t="str">
        <f t="shared" si="50"/>
        <v>Task 5.2</v>
      </c>
      <c r="D174" s="10" t="str">
        <f t="shared" si="51"/>
        <v>Crop yield modelling under different climate scenarios and economic contexts</v>
      </c>
      <c r="E174" s="11" t="str">
        <f t="shared" si="52"/>
        <v>ULIEGE</v>
      </c>
      <c r="F174" s="12">
        <f>'WP5'!E19</f>
        <v>12</v>
      </c>
      <c r="G174" s="12" t="str">
        <f>'WP5'!F19</f>
        <v>UOH</v>
      </c>
      <c r="H174" s="12" t="str">
        <f>'WP5'!G19</f>
        <v>ULIEGE</v>
      </c>
      <c r="I174" s="12">
        <f>'WP5'!H19</f>
        <v>13</v>
      </c>
      <c r="J174" s="12">
        <f>'WP5'!I19</f>
        <v>2</v>
      </c>
      <c r="K174" s="12">
        <f>'WP5'!J19</f>
        <v>14</v>
      </c>
      <c r="L174" s="25"/>
    </row>
    <row r="175" spans="2:12" ht="135">
      <c r="B175" s="8" t="str">
        <f t="shared" si="48"/>
        <v>5</v>
      </c>
      <c r="C175" s="9" t="str">
        <f t="shared" si="50"/>
        <v>Task 5.2</v>
      </c>
      <c r="D175" s="10" t="str">
        <f t="shared" si="51"/>
        <v>Crop yield modelling under different climate scenarios and economic contexts</v>
      </c>
      <c r="E175" s="11" t="str">
        <f t="shared" si="52"/>
        <v>ULIEGE</v>
      </c>
      <c r="F175" s="12">
        <f>'WP5'!E20</f>
        <v>13</v>
      </c>
      <c r="G175" s="12" t="str">
        <f>'WP5'!F20</f>
        <v>UOH</v>
      </c>
      <c r="H175" s="12" t="str">
        <f>'WP5'!G20</f>
        <v>ULIEGE</v>
      </c>
      <c r="I175" s="12">
        <f>'WP5'!H20</f>
        <v>13</v>
      </c>
      <c r="J175" s="12">
        <f>'WP5'!I20</f>
        <v>2</v>
      </c>
      <c r="K175" s="12">
        <f>'WP5'!J20</f>
        <v>14</v>
      </c>
      <c r="L175" s="25"/>
    </row>
    <row r="176" spans="2:12" ht="135">
      <c r="B176" s="8" t="str">
        <f t="shared" si="48"/>
        <v>5</v>
      </c>
      <c r="C176" s="9" t="str">
        <f t="shared" si="50"/>
        <v>Task 5.2</v>
      </c>
      <c r="D176" s="10" t="str">
        <f t="shared" si="51"/>
        <v>Crop yield modelling under different climate scenarios and economic contexts</v>
      </c>
      <c r="E176" s="11" t="str">
        <f t="shared" si="52"/>
        <v>ULIEGE</v>
      </c>
      <c r="F176" s="12">
        <f>'WP5'!E21</f>
        <v>26</v>
      </c>
      <c r="G176" s="12" t="str">
        <f>'WP5'!F21</f>
        <v>UOH</v>
      </c>
      <c r="H176" s="12" t="str">
        <f>'WP5'!G21</f>
        <v>ULIEGE</v>
      </c>
      <c r="I176" s="12">
        <f>'WP5'!H21</f>
        <v>14</v>
      </c>
      <c r="J176" s="12">
        <f>'WP5'!I21</f>
        <v>3</v>
      </c>
      <c r="K176" s="12">
        <f>'WP5'!J21</f>
        <v>16</v>
      </c>
      <c r="L176" s="25"/>
    </row>
    <row r="177" spans="2:12" ht="135">
      <c r="B177" s="8" t="str">
        <f t="shared" si="48"/>
        <v>5</v>
      </c>
      <c r="C177" s="9" t="str">
        <f t="shared" si="50"/>
        <v>Task 5.2</v>
      </c>
      <c r="D177" s="10" t="str">
        <f t="shared" si="51"/>
        <v>Crop yield modelling under different climate scenarios and economic contexts</v>
      </c>
      <c r="E177" s="11" t="str">
        <f t="shared" si="52"/>
        <v>ULIEGE</v>
      </c>
      <c r="F177" s="12">
        <f>'WP5'!E22</f>
        <v>6</v>
      </c>
      <c r="G177" s="12" t="str">
        <f>'WP5'!F22</f>
        <v>UCHILE</v>
      </c>
      <c r="H177" s="12" t="str">
        <f>'WP5'!G22</f>
        <v>ULIEGE</v>
      </c>
      <c r="I177" s="12">
        <f>'WP5'!H22</f>
        <v>13</v>
      </c>
      <c r="J177" s="12">
        <f>'WP5'!I22</f>
        <v>2</v>
      </c>
      <c r="K177" s="12">
        <f>'WP5'!J22</f>
        <v>14</v>
      </c>
      <c r="L177" s="25"/>
    </row>
    <row r="178" spans="2:12" ht="135">
      <c r="B178" s="8" t="str">
        <f t="shared" ref="B178:B226" si="53">MID(C178,6,1)</f>
        <v>5</v>
      </c>
      <c r="C178" s="9" t="str">
        <f>C176</f>
        <v>Task 5.2</v>
      </c>
      <c r="D178" s="10" t="str">
        <f>D176</f>
        <v>Crop yield modelling under different climate scenarios and economic contexts</v>
      </c>
      <c r="E178" s="11" t="str">
        <f>E176</f>
        <v>ULIEGE</v>
      </c>
      <c r="F178" s="12">
        <f>'WP5'!E23</f>
        <v>2</v>
      </c>
      <c r="G178" s="12" t="str">
        <f>'WP5'!F23</f>
        <v>INRA</v>
      </c>
      <c r="H178" s="12" t="str">
        <f>'WP5'!G23</f>
        <v>ULIEGE</v>
      </c>
      <c r="I178" s="12">
        <f>'WP5'!H23</f>
        <v>3</v>
      </c>
      <c r="J178" s="12">
        <f>'WP5'!I23</f>
        <v>2</v>
      </c>
      <c r="K178" s="12">
        <f>'WP5'!J23</f>
        <v>4</v>
      </c>
      <c r="L178" s="25"/>
    </row>
    <row r="179" spans="2:12">
      <c r="B179" s="13" t="str">
        <f t="shared" si="53"/>
        <v/>
      </c>
      <c r="C179" s="14"/>
      <c r="D179" s="15"/>
      <c r="E179" s="16"/>
      <c r="F179" s="17"/>
      <c r="G179" s="17"/>
      <c r="H179" s="17"/>
      <c r="I179" s="17"/>
      <c r="J179" s="17"/>
      <c r="K179" s="17"/>
      <c r="L179" s="26"/>
    </row>
    <row r="180" spans="2:12">
      <c r="B180" s="13" t="str">
        <f t="shared" si="53"/>
        <v/>
      </c>
      <c r="C180" s="14"/>
      <c r="D180" s="15"/>
      <c r="E180" s="16"/>
      <c r="F180" s="17"/>
      <c r="G180" s="17"/>
      <c r="H180" s="17"/>
      <c r="I180" s="17"/>
      <c r="J180" s="17"/>
      <c r="K180" s="17"/>
      <c r="L180" s="26"/>
    </row>
    <row r="181" spans="2:12" ht="120">
      <c r="B181" s="8" t="str">
        <f t="shared" si="53"/>
        <v>5</v>
      </c>
      <c r="C181" s="9" t="str">
        <f>'WP5'!B26</f>
        <v>Task 5.3</v>
      </c>
      <c r="D181" s="10" t="str">
        <f>'WP5'!C26</f>
        <v>Web-GIS platform building for a better communication with decision makers</v>
      </c>
      <c r="E181" s="11" t="str">
        <f>'WP5'!D26</f>
        <v>ULIEGE</v>
      </c>
      <c r="F181" s="12">
        <f>'WP5'!E26</f>
        <v>12</v>
      </c>
      <c r="G181" s="12" t="str">
        <f>'WP5'!F26</f>
        <v>ULIEGE</v>
      </c>
      <c r="H181" s="12" t="str">
        <f>'WP5'!G26</f>
        <v>IAV</v>
      </c>
      <c r="I181" s="12">
        <f>'WP5'!H26</f>
        <v>3</v>
      </c>
      <c r="J181" s="12">
        <f>'WP5'!I26</f>
        <v>3</v>
      </c>
      <c r="K181" s="12">
        <f>'WP5'!J26</f>
        <v>5</v>
      </c>
      <c r="L181" s="25"/>
    </row>
    <row r="182" spans="2:12" ht="120">
      <c r="B182" s="8" t="str">
        <f t="shared" si="53"/>
        <v>5</v>
      </c>
      <c r="C182" s="9" t="str">
        <f t="shared" ref="C182:C187" si="54">C181</f>
        <v>Task 5.3</v>
      </c>
      <c r="D182" s="10" t="str">
        <f t="shared" ref="D182:D187" si="55">D181</f>
        <v>Web-GIS platform building for a better communication with decision makers</v>
      </c>
      <c r="E182" s="11" t="str">
        <f t="shared" ref="E182:E187" si="56">E181</f>
        <v>ULIEGE</v>
      </c>
      <c r="F182" s="12">
        <f>'WP5'!E27</f>
        <v>12</v>
      </c>
      <c r="G182" s="12" t="str">
        <f>'WP5'!F27</f>
        <v>UCHILE</v>
      </c>
      <c r="H182" s="12" t="str">
        <f>'WP5'!G27</f>
        <v>ULIEGE</v>
      </c>
      <c r="I182" s="12">
        <f>'WP5'!H27</f>
        <v>9</v>
      </c>
      <c r="J182" s="12">
        <f>'WP5'!I27</f>
        <v>3</v>
      </c>
      <c r="K182" s="12">
        <f>'WP5'!J27</f>
        <v>11</v>
      </c>
      <c r="L182" s="25" t="s">
        <v>518</v>
      </c>
    </row>
    <row r="183" spans="2:12" ht="120">
      <c r="B183" s="8" t="str">
        <f t="shared" si="53"/>
        <v>5</v>
      </c>
      <c r="C183" s="9" t="str">
        <f t="shared" si="54"/>
        <v>Task 5.3</v>
      </c>
      <c r="D183" s="10" t="str">
        <f t="shared" si="55"/>
        <v>Web-GIS platform building for a better communication with decision makers</v>
      </c>
      <c r="E183" s="11" t="str">
        <f t="shared" si="56"/>
        <v>ULIEGE</v>
      </c>
      <c r="F183" s="12">
        <f>'WP5'!E28</f>
        <v>0</v>
      </c>
      <c r="G183" s="12">
        <f>'WP5'!F28</f>
        <v>0</v>
      </c>
      <c r="H183" s="12">
        <f>'WP5'!G28</f>
        <v>0</v>
      </c>
      <c r="I183" s="12">
        <f>'WP5'!H28</f>
        <v>0</v>
      </c>
      <c r="J183" s="12">
        <f>'WP5'!I28</f>
        <v>0</v>
      </c>
      <c r="K183" s="12" t="str">
        <f>'WP5'!J28</f>
        <v/>
      </c>
      <c r="L183" s="25"/>
    </row>
    <row r="184" spans="2:12" ht="120">
      <c r="B184" s="8" t="str">
        <f t="shared" si="53"/>
        <v>5</v>
      </c>
      <c r="C184" s="9" t="str">
        <f t="shared" si="54"/>
        <v>Task 5.3</v>
      </c>
      <c r="D184" s="10" t="str">
        <f t="shared" si="55"/>
        <v>Web-GIS platform building for a better communication with decision makers</v>
      </c>
      <c r="E184" s="11" t="str">
        <f t="shared" si="56"/>
        <v>ULIEGE</v>
      </c>
      <c r="F184" s="12">
        <f>'WP5'!E29</f>
        <v>0</v>
      </c>
      <c r="G184" s="12">
        <f>'WP5'!F29</f>
        <v>0</v>
      </c>
      <c r="H184" s="12">
        <f>'WP5'!G29</f>
        <v>0</v>
      </c>
      <c r="I184" s="12">
        <f>'WP5'!H29</f>
        <v>0</v>
      </c>
      <c r="J184" s="12">
        <f>'WP5'!I29</f>
        <v>0</v>
      </c>
      <c r="K184" s="12" t="str">
        <f>'WP5'!J29</f>
        <v/>
      </c>
      <c r="L184" s="25"/>
    </row>
    <row r="185" spans="2:12" ht="120">
      <c r="B185" s="8" t="str">
        <f t="shared" si="53"/>
        <v>5</v>
      </c>
      <c r="C185" s="9" t="str">
        <f t="shared" si="54"/>
        <v>Task 5.3</v>
      </c>
      <c r="D185" s="10" t="str">
        <f t="shared" si="55"/>
        <v>Web-GIS platform building for a better communication with decision makers</v>
      </c>
      <c r="E185" s="11" t="str">
        <f t="shared" si="56"/>
        <v>ULIEGE</v>
      </c>
      <c r="F185" s="12">
        <f>'WP5'!E30</f>
        <v>0</v>
      </c>
      <c r="G185" s="12">
        <f>'WP5'!F30</f>
        <v>0</v>
      </c>
      <c r="H185" s="12">
        <f>'WP5'!G30</f>
        <v>0</v>
      </c>
      <c r="I185" s="12">
        <f>'WP5'!H30</f>
        <v>0</v>
      </c>
      <c r="J185" s="12">
        <f>'WP5'!I30</f>
        <v>0</v>
      </c>
      <c r="K185" s="12" t="str">
        <f>'WP5'!J30</f>
        <v/>
      </c>
      <c r="L185" s="25"/>
    </row>
    <row r="186" spans="2:12" ht="120">
      <c r="B186" s="8" t="str">
        <f t="shared" si="53"/>
        <v>5</v>
      </c>
      <c r="C186" s="9" t="str">
        <f t="shared" si="54"/>
        <v>Task 5.3</v>
      </c>
      <c r="D186" s="10" t="str">
        <f t="shared" si="55"/>
        <v>Web-GIS platform building for a better communication with decision makers</v>
      </c>
      <c r="E186" s="11" t="str">
        <f t="shared" si="56"/>
        <v>ULIEGE</v>
      </c>
      <c r="F186" s="12">
        <f>'WP5'!E31</f>
        <v>0</v>
      </c>
      <c r="G186" s="12">
        <f>'WP5'!F31</f>
        <v>0</v>
      </c>
      <c r="H186" s="12">
        <f>'WP5'!G31</f>
        <v>0</v>
      </c>
      <c r="I186" s="12">
        <f>'WP5'!H31</f>
        <v>0</v>
      </c>
      <c r="J186" s="12">
        <f>'WP5'!I31</f>
        <v>0</v>
      </c>
      <c r="K186" s="12" t="str">
        <f>'WP5'!J31</f>
        <v/>
      </c>
      <c r="L186" s="25"/>
    </row>
    <row r="187" spans="2:12" ht="120">
      <c r="B187" s="8" t="str">
        <f t="shared" si="53"/>
        <v>5</v>
      </c>
      <c r="C187" s="9" t="str">
        <f t="shared" si="54"/>
        <v>Task 5.3</v>
      </c>
      <c r="D187" s="10" t="str">
        <f t="shared" si="55"/>
        <v>Web-GIS platform building for a better communication with decision makers</v>
      </c>
      <c r="E187" s="11" t="str">
        <f t="shared" si="56"/>
        <v>ULIEGE</v>
      </c>
      <c r="F187" s="12">
        <f>'WP5'!E32</f>
        <v>0</v>
      </c>
      <c r="G187" s="12">
        <f>'WP5'!F32</f>
        <v>0</v>
      </c>
      <c r="H187" s="12">
        <f>'WP5'!G32</f>
        <v>0</v>
      </c>
      <c r="I187" s="12">
        <f>'WP5'!H32</f>
        <v>0</v>
      </c>
      <c r="J187" s="12">
        <f>'WP5'!I32</f>
        <v>0</v>
      </c>
      <c r="K187" s="12" t="str">
        <f>'WP5'!J32</f>
        <v/>
      </c>
      <c r="L187" s="25"/>
    </row>
    <row r="188" spans="2:12">
      <c r="B188" s="18" t="str">
        <f t="shared" si="53"/>
        <v/>
      </c>
      <c r="C188" s="19"/>
      <c r="D188" s="20"/>
      <c r="E188" s="21"/>
      <c r="F188" s="22"/>
      <c r="G188" s="22"/>
      <c r="H188" s="22"/>
      <c r="I188" s="22"/>
      <c r="J188" s="22"/>
      <c r="K188" s="22"/>
      <c r="L188" s="27"/>
    </row>
    <row r="189" spans="2:12">
      <c r="B189" s="18" t="str">
        <f t="shared" si="53"/>
        <v/>
      </c>
      <c r="C189" s="19"/>
      <c r="D189" s="20"/>
      <c r="E189" s="21"/>
      <c r="F189" s="22"/>
      <c r="G189" s="22"/>
      <c r="H189" s="22"/>
      <c r="I189" s="22"/>
      <c r="J189" s="22"/>
      <c r="K189" s="22"/>
      <c r="L189" s="27"/>
    </row>
    <row r="190" spans="2:12">
      <c r="B190" s="18" t="str">
        <f t="shared" si="53"/>
        <v/>
      </c>
      <c r="C190" s="19"/>
      <c r="D190" s="20"/>
      <c r="E190" s="21"/>
      <c r="F190" s="22"/>
      <c r="G190" s="22"/>
      <c r="H190" s="22"/>
      <c r="I190" s="22"/>
      <c r="J190" s="22"/>
      <c r="K190" s="22"/>
      <c r="L190" s="27"/>
    </row>
    <row r="191" spans="2:12">
      <c r="B191" s="8" t="str">
        <f t="shared" si="53"/>
        <v>6</v>
      </c>
      <c r="C191" s="9" t="str">
        <f>'WP6'!B5</f>
        <v>Task 6.1</v>
      </c>
      <c r="D191" s="12" t="str">
        <f>'WP6'!C5</f>
        <v>Methods and tools to improve the assessment and forecasting of production risks taken by farmers</v>
      </c>
      <c r="E191" s="12" t="str">
        <f>'WP6'!D5</f>
        <v>LIST</v>
      </c>
      <c r="F191" s="12">
        <f>'WP6'!E5</f>
        <v>14</v>
      </c>
      <c r="G191" s="12" t="str">
        <f>'WP6'!F5</f>
        <v>UOH</v>
      </c>
      <c r="H191" s="12" t="str">
        <f>'WP6'!G5</f>
        <v>LIEGE</v>
      </c>
      <c r="I191" s="12">
        <f>'WP6'!H5</f>
        <v>8</v>
      </c>
      <c r="J191" s="12">
        <f>'WP6'!I5</f>
        <v>1</v>
      </c>
      <c r="K191" s="12">
        <f>'WP6'!J5</f>
        <v>8</v>
      </c>
      <c r="L191" s="25"/>
    </row>
    <row r="192" spans="2:12" ht="165">
      <c r="B192" s="8" t="str">
        <f t="shared" si="53"/>
        <v>6</v>
      </c>
      <c r="C192" s="9" t="str">
        <f t="shared" ref="C192:C197" si="57">C191</f>
        <v>Task 6.1</v>
      </c>
      <c r="D192" s="10" t="str">
        <f t="shared" ref="D192:D197" si="58">D191</f>
        <v>Methods and tools to improve the assessment and forecasting of production risks taken by farmers</v>
      </c>
      <c r="E192" s="11" t="str">
        <f t="shared" ref="E192:E197" si="59">E191</f>
        <v>LIST</v>
      </c>
      <c r="F192" s="12">
        <f>'WP6'!E6</f>
        <v>14</v>
      </c>
      <c r="G192" s="12" t="str">
        <f>'WP6'!F6</f>
        <v>UOH</v>
      </c>
      <c r="H192" s="12" t="str">
        <f>'WP6'!G6</f>
        <v>LIST</v>
      </c>
      <c r="I192" s="12">
        <f>'WP6'!H6</f>
        <v>24</v>
      </c>
      <c r="J192" s="12">
        <f>'WP6'!I6</f>
        <v>3</v>
      </c>
      <c r="K192" s="12">
        <f>'WP6'!J6</f>
        <v>26</v>
      </c>
      <c r="L192" s="25"/>
    </row>
    <row r="193" spans="2:12" ht="165">
      <c r="B193" s="8" t="str">
        <f t="shared" si="53"/>
        <v>6</v>
      </c>
      <c r="C193" s="9" t="str">
        <f t="shared" si="57"/>
        <v>Task 6.1</v>
      </c>
      <c r="D193" s="10" t="str">
        <f t="shared" si="58"/>
        <v>Methods and tools to improve the assessment and forecasting of production risks taken by farmers</v>
      </c>
      <c r="E193" s="11" t="str">
        <f t="shared" si="59"/>
        <v>LIST</v>
      </c>
      <c r="F193" s="12">
        <f>'WP6'!E7</f>
        <v>14</v>
      </c>
      <c r="G193" s="12" t="str">
        <f>'WP6'!F7</f>
        <v>UOH</v>
      </c>
      <c r="H193" s="12" t="str">
        <f>'WP6'!G7</f>
        <v>LIEGE</v>
      </c>
      <c r="I193" s="12">
        <f>'WP6'!H7</f>
        <v>31</v>
      </c>
      <c r="J193" s="12">
        <f>'WP6'!I7</f>
        <v>1</v>
      </c>
      <c r="K193" s="12">
        <f>'WP6'!J7</f>
        <v>31</v>
      </c>
      <c r="L193" s="25"/>
    </row>
    <row r="194" spans="2:12" ht="165">
      <c r="B194" s="8" t="str">
        <f t="shared" si="53"/>
        <v>6</v>
      </c>
      <c r="C194" s="9" t="str">
        <f t="shared" si="57"/>
        <v>Task 6.1</v>
      </c>
      <c r="D194" s="10" t="str">
        <f t="shared" si="58"/>
        <v>Methods and tools to improve the assessment and forecasting of production risks taken by farmers</v>
      </c>
      <c r="E194" s="11" t="str">
        <f t="shared" si="59"/>
        <v>LIST</v>
      </c>
      <c r="F194" s="12">
        <f>'WP6'!E8</f>
        <v>25</v>
      </c>
      <c r="G194" s="12" t="str">
        <f>'WP6'!F8</f>
        <v>UOH</v>
      </c>
      <c r="H194" s="12" t="str">
        <f>'WP6'!G8</f>
        <v>LIST</v>
      </c>
      <c r="I194" s="12">
        <f>'WP6'!H8</f>
        <v>8</v>
      </c>
      <c r="J194" s="12">
        <f>'WP6'!I8</f>
        <v>2</v>
      </c>
      <c r="K194" s="12">
        <f>'WP6'!J8</f>
        <v>9</v>
      </c>
      <c r="L194" s="25"/>
    </row>
    <row r="195" spans="2:12" ht="165">
      <c r="B195" s="8" t="str">
        <f t="shared" si="53"/>
        <v>6</v>
      </c>
      <c r="C195" s="9" t="str">
        <f t="shared" si="57"/>
        <v>Task 6.1</v>
      </c>
      <c r="D195" s="10" t="str">
        <f t="shared" si="58"/>
        <v>Methods and tools to improve the assessment and forecasting of production risks taken by farmers</v>
      </c>
      <c r="E195" s="11" t="str">
        <f t="shared" si="59"/>
        <v>LIST</v>
      </c>
      <c r="F195" s="12">
        <f>'WP6'!E9</f>
        <v>26</v>
      </c>
      <c r="G195" s="12" t="str">
        <f>'WP6'!F9</f>
        <v>UOH</v>
      </c>
      <c r="H195" s="12" t="str">
        <f>'WP6'!G9</f>
        <v>LIEGE</v>
      </c>
      <c r="I195" s="12">
        <f>'WP6'!H9</f>
        <v>31</v>
      </c>
      <c r="J195" s="12">
        <f>'WP6'!I9</f>
        <v>2</v>
      </c>
      <c r="K195" s="12">
        <f>'WP6'!J9</f>
        <v>32</v>
      </c>
      <c r="L195" s="25"/>
    </row>
    <row r="196" spans="2:12" ht="165">
      <c r="B196" s="8" t="str">
        <f t="shared" si="53"/>
        <v>6</v>
      </c>
      <c r="C196" s="9" t="str">
        <f t="shared" si="57"/>
        <v>Task 6.1</v>
      </c>
      <c r="D196" s="10" t="str">
        <f t="shared" si="58"/>
        <v>Methods and tools to improve the assessment and forecasting of production risks taken by farmers</v>
      </c>
      <c r="E196" s="11" t="str">
        <f t="shared" si="59"/>
        <v>LIST</v>
      </c>
      <c r="F196" s="12">
        <f>'WP6'!E10</f>
        <v>12</v>
      </c>
      <c r="G196" s="12" t="str">
        <f>'WP6'!F10</f>
        <v>IAV</v>
      </c>
      <c r="H196" s="12" t="str">
        <f>'WP6'!G10</f>
        <v>LIEGE</v>
      </c>
      <c r="I196" s="12">
        <f>'WP6'!H10</f>
        <v>12</v>
      </c>
      <c r="J196" s="12">
        <f>'WP6'!I10</f>
        <v>1</v>
      </c>
      <c r="K196" s="12">
        <f>'WP6'!J10</f>
        <v>12</v>
      </c>
      <c r="L196" s="25"/>
    </row>
    <row r="197" spans="2:12" ht="165">
      <c r="B197" s="8" t="str">
        <f t="shared" si="53"/>
        <v>6</v>
      </c>
      <c r="C197" s="9" t="str">
        <f t="shared" si="57"/>
        <v>Task 6.1</v>
      </c>
      <c r="D197" s="10" t="str">
        <f t="shared" si="58"/>
        <v>Methods and tools to improve the assessment and forecasting of production risks taken by farmers</v>
      </c>
      <c r="E197" s="11" t="str">
        <f t="shared" si="59"/>
        <v>LIST</v>
      </c>
      <c r="F197" s="12">
        <f>'WP6'!E12</f>
        <v>13</v>
      </c>
      <c r="G197" s="12" t="str">
        <f>'WP6'!F12</f>
        <v>IAV</v>
      </c>
      <c r="H197" s="12" t="str">
        <f>'WP6'!G12</f>
        <v>LIEGE</v>
      </c>
      <c r="I197" s="12">
        <f>'WP6'!H12</f>
        <v>12</v>
      </c>
      <c r="J197" s="12">
        <f>'WP6'!I12</f>
        <v>3</v>
      </c>
      <c r="K197" s="12">
        <f>'WP6'!J12</f>
        <v>14</v>
      </c>
      <c r="L197" s="25"/>
    </row>
    <row r="198" spans="2:12">
      <c r="B198" s="13" t="str">
        <f t="shared" si="53"/>
        <v/>
      </c>
      <c r="C198" s="14"/>
      <c r="D198" s="15"/>
      <c r="E198" s="16"/>
      <c r="F198" s="17"/>
      <c r="G198" s="17"/>
      <c r="H198" s="17"/>
      <c r="I198" s="17"/>
      <c r="J198" s="17"/>
      <c r="K198" s="17"/>
      <c r="L198" s="26"/>
    </row>
    <row r="199" spans="2:12">
      <c r="B199" s="13" t="str">
        <f t="shared" si="53"/>
        <v/>
      </c>
      <c r="C199" s="14"/>
      <c r="D199" s="15"/>
      <c r="E199" s="16"/>
      <c r="F199" s="17"/>
      <c r="G199" s="17"/>
      <c r="H199" s="17"/>
      <c r="I199" s="17"/>
      <c r="J199" s="17"/>
      <c r="K199" s="17"/>
      <c r="L199" s="26"/>
    </row>
    <row r="200" spans="2:12">
      <c r="B200" s="8" t="str">
        <f t="shared" si="53"/>
        <v>6</v>
      </c>
      <c r="C200" s="9" t="str">
        <f>'WP6'!B17</f>
        <v>Task 6.2</v>
      </c>
      <c r="D200" s="12" t="str">
        <f>'WP6'!C17</f>
        <v>Methods and tools to reduce/mitigate production risks</v>
      </c>
      <c r="E200" s="12" t="str">
        <f>'WP6'!D17</f>
        <v>ULIEGE</v>
      </c>
      <c r="F200" s="12">
        <f>'WP6'!E17</f>
        <v>16</v>
      </c>
      <c r="G200" s="12" t="str">
        <f>'WP6'!F17</f>
        <v>UOH</v>
      </c>
      <c r="H200" s="12" t="str">
        <f>'WP6'!G17</f>
        <v>LIST</v>
      </c>
      <c r="I200" s="12">
        <f>'WP6'!H17</f>
        <v>8</v>
      </c>
      <c r="J200" s="12">
        <f>'WP6'!I17</f>
        <v>1</v>
      </c>
      <c r="K200" s="12">
        <f>'WP6'!J17</f>
        <v>8</v>
      </c>
      <c r="L200" s="25"/>
    </row>
    <row r="201" spans="2:12" ht="90">
      <c r="B201" s="8" t="str">
        <f t="shared" si="53"/>
        <v>6</v>
      </c>
      <c r="C201" s="9" t="str">
        <f t="shared" ref="C201:C206" si="60">C200</f>
        <v>Task 6.2</v>
      </c>
      <c r="D201" s="10" t="str">
        <f t="shared" ref="D201:D206" si="61">D200</f>
        <v>Methods and tools to reduce/mitigate production risks</v>
      </c>
      <c r="E201" s="11" t="str">
        <f t="shared" ref="E201:E206" si="62">E200</f>
        <v>ULIEGE</v>
      </c>
      <c r="F201" s="12">
        <f>'WP6'!E18</f>
        <v>16</v>
      </c>
      <c r="G201" s="12" t="str">
        <f>'WP6'!F18</f>
        <v>UOH</v>
      </c>
      <c r="H201" s="12" t="str">
        <f>'WP6'!G18</f>
        <v>LIEGE</v>
      </c>
      <c r="I201" s="12">
        <f>'WP6'!H18</f>
        <v>24</v>
      </c>
      <c r="J201" s="12">
        <f>'WP6'!I18</f>
        <v>3</v>
      </c>
      <c r="K201" s="12">
        <f>'WP6'!J18</f>
        <v>26</v>
      </c>
      <c r="L201" s="25"/>
    </row>
    <row r="202" spans="2:12" ht="90">
      <c r="B202" s="8" t="str">
        <f t="shared" si="53"/>
        <v>6</v>
      </c>
      <c r="C202" s="9" t="str">
        <f t="shared" si="60"/>
        <v>Task 6.2</v>
      </c>
      <c r="D202" s="10" t="str">
        <f t="shared" si="61"/>
        <v>Methods and tools to reduce/mitigate production risks</v>
      </c>
      <c r="E202" s="11" t="str">
        <f t="shared" si="62"/>
        <v>ULIEGE</v>
      </c>
      <c r="F202" s="12">
        <f>'WP6'!E19</f>
        <v>16</v>
      </c>
      <c r="G202" s="12" t="str">
        <f>'WP6'!F19</f>
        <v>UOH</v>
      </c>
      <c r="H202" s="12" t="str">
        <f>'WP6'!G19</f>
        <v>LIST</v>
      </c>
      <c r="I202" s="12">
        <f>'WP6'!H19</f>
        <v>31</v>
      </c>
      <c r="J202" s="12">
        <f>'WP6'!I19</f>
        <v>1</v>
      </c>
      <c r="K202" s="12">
        <f>'WP6'!J19</f>
        <v>31</v>
      </c>
      <c r="L202" s="25"/>
    </row>
    <row r="203" spans="2:12" ht="90">
      <c r="B203" s="8" t="str">
        <f t="shared" si="53"/>
        <v>6</v>
      </c>
      <c r="C203" s="9" t="str">
        <f t="shared" si="60"/>
        <v>Task 6.2</v>
      </c>
      <c r="D203" s="10" t="str">
        <f t="shared" si="61"/>
        <v>Methods and tools to reduce/mitigate production risks</v>
      </c>
      <c r="E203" s="11" t="str">
        <f t="shared" si="62"/>
        <v>ULIEGE</v>
      </c>
      <c r="F203" s="12">
        <f>'WP6'!E20</f>
        <v>26</v>
      </c>
      <c r="G203" s="12" t="str">
        <f>'WP6'!F20</f>
        <v>UOH</v>
      </c>
      <c r="H203" s="12" t="str">
        <f>'WP6'!G20</f>
        <v>LIEGE</v>
      </c>
      <c r="I203" s="12">
        <f>'WP6'!H20</f>
        <v>24</v>
      </c>
      <c r="J203" s="12">
        <f>'WP6'!I20</f>
        <v>2</v>
      </c>
      <c r="K203" s="12">
        <f>'WP6'!J20</f>
        <v>25</v>
      </c>
      <c r="L203" s="25"/>
    </row>
    <row r="204" spans="2:12" ht="90">
      <c r="B204" s="8" t="str">
        <f t="shared" si="53"/>
        <v>6</v>
      </c>
      <c r="C204" s="9" t="str">
        <f t="shared" si="60"/>
        <v>Task 6.2</v>
      </c>
      <c r="D204" s="10" t="str">
        <f t="shared" si="61"/>
        <v>Methods and tools to reduce/mitigate production risks</v>
      </c>
      <c r="E204" s="11" t="str">
        <f t="shared" si="62"/>
        <v>ULIEGE</v>
      </c>
      <c r="F204" s="12">
        <f>'WP6'!E21</f>
        <v>27</v>
      </c>
      <c r="G204" s="12" t="str">
        <f>'WP6'!F21</f>
        <v>UOH</v>
      </c>
      <c r="H204" s="12" t="str">
        <f>'WP6'!G21</f>
        <v>LIEGE</v>
      </c>
      <c r="I204" s="12">
        <f>'WP6'!H21</f>
        <v>31</v>
      </c>
      <c r="J204" s="12">
        <f>'WP6'!I21</f>
        <v>2</v>
      </c>
      <c r="K204" s="12">
        <f>'WP6'!J21</f>
        <v>32</v>
      </c>
      <c r="L204" s="25"/>
    </row>
    <row r="205" spans="2:12" ht="90">
      <c r="B205" s="8" t="str">
        <f t="shared" si="53"/>
        <v>6</v>
      </c>
      <c r="C205" s="9" t="str">
        <f t="shared" si="60"/>
        <v>Task 6.2</v>
      </c>
      <c r="D205" s="10" t="str">
        <f t="shared" si="61"/>
        <v>Methods and tools to reduce/mitigate production risks</v>
      </c>
      <c r="E205" s="11" t="str">
        <f t="shared" si="62"/>
        <v>ULIEGE</v>
      </c>
      <c r="F205" s="12">
        <f>'WP6'!E22</f>
        <v>12</v>
      </c>
      <c r="G205" s="12" t="str">
        <f>'WP6'!F22</f>
        <v>IAV</v>
      </c>
      <c r="H205" s="12" t="str">
        <f>'WP6'!G22</f>
        <v>LIEGE</v>
      </c>
      <c r="I205" s="12">
        <f>'WP6'!H22</f>
        <v>24</v>
      </c>
      <c r="J205" s="12">
        <f>'WP6'!I22</f>
        <v>1</v>
      </c>
      <c r="K205" s="12">
        <f>'WP6'!J22</f>
        <v>24</v>
      </c>
      <c r="L205" s="25"/>
    </row>
    <row r="206" spans="2:12" ht="90">
      <c r="B206" s="8" t="str">
        <f t="shared" si="53"/>
        <v>6</v>
      </c>
      <c r="C206" s="9" t="str">
        <f t="shared" si="60"/>
        <v>Task 6.2</v>
      </c>
      <c r="D206" s="10" t="str">
        <f t="shared" si="61"/>
        <v>Methods and tools to reduce/mitigate production risks</v>
      </c>
      <c r="E206" s="11" t="str">
        <f t="shared" si="62"/>
        <v>ULIEGE</v>
      </c>
      <c r="F206" s="12">
        <f>'WP6'!E24</f>
        <v>13</v>
      </c>
      <c r="G206" s="12" t="str">
        <f>'WP6'!F24</f>
        <v>IAV</v>
      </c>
      <c r="H206" s="12" t="str">
        <f>'WP6'!G24</f>
        <v>LIEGE</v>
      </c>
      <c r="I206" s="12">
        <f>'WP6'!H24</f>
        <v>24</v>
      </c>
      <c r="J206" s="12">
        <f>'WP6'!I24</f>
        <v>3</v>
      </c>
      <c r="K206" s="12">
        <f>'WP6'!J24</f>
        <v>26</v>
      </c>
      <c r="L206" s="25"/>
    </row>
    <row r="207" spans="2:12">
      <c r="B207" s="13" t="str">
        <f t="shared" si="53"/>
        <v/>
      </c>
      <c r="C207" s="14"/>
      <c r="D207" s="15"/>
      <c r="E207" s="16"/>
      <c r="F207" s="17"/>
      <c r="G207" s="17"/>
      <c r="H207" s="17"/>
      <c r="I207" s="17"/>
      <c r="J207" s="17"/>
      <c r="K207" s="17"/>
      <c r="L207" s="26"/>
    </row>
    <row r="208" spans="2:12">
      <c r="B208" s="13" t="str">
        <f t="shared" si="53"/>
        <v/>
      </c>
      <c r="C208" s="14"/>
      <c r="D208" s="15"/>
      <c r="E208" s="16"/>
      <c r="F208" s="17"/>
      <c r="G208" s="17"/>
      <c r="H208" s="17"/>
      <c r="I208" s="17"/>
      <c r="J208" s="17"/>
      <c r="K208" s="17"/>
      <c r="L208" s="26"/>
    </row>
    <row r="209" spans="2:12">
      <c r="B209" s="8" t="str">
        <f t="shared" si="53"/>
        <v>6</v>
      </c>
      <c r="C209" s="9" t="str">
        <f>'WP6'!B29</f>
        <v>Task 6.3</v>
      </c>
      <c r="D209" s="12" t="str">
        <f>'WP6'!C29</f>
        <v>Agriculture Risk Management</v>
      </c>
      <c r="E209" s="12" t="str">
        <f>'WP6'!D29</f>
        <v>ULIEGE</v>
      </c>
      <c r="F209" s="12">
        <f>'WP6'!E29</f>
        <v>12</v>
      </c>
      <c r="G209" s="12" t="str">
        <f>'WP6'!F29</f>
        <v>IAV</v>
      </c>
      <c r="H209" s="12" t="str">
        <f>'WP6'!G29</f>
        <v>UOH</v>
      </c>
      <c r="I209" s="12">
        <f>'WP6'!H29</f>
        <v>30</v>
      </c>
      <c r="J209" s="12">
        <f>'WP6'!I29</f>
        <v>1</v>
      </c>
      <c r="K209" s="12">
        <f>'WP6'!J29</f>
        <v>30</v>
      </c>
      <c r="L209" s="25"/>
    </row>
    <row r="210" spans="2:12" ht="60">
      <c r="B210" s="8" t="str">
        <f t="shared" si="53"/>
        <v>6</v>
      </c>
      <c r="C210" s="9" t="str">
        <f t="shared" ref="C210:C215" si="63">C209</f>
        <v>Task 6.3</v>
      </c>
      <c r="D210" s="10" t="str">
        <f t="shared" ref="D210:D215" si="64">D209</f>
        <v>Agriculture Risk Management</v>
      </c>
      <c r="E210" s="11" t="str">
        <f t="shared" ref="E210:E215" si="65">E209</f>
        <v>ULIEGE</v>
      </c>
      <c r="F210" s="12">
        <f>'WP6'!E30</f>
        <v>13</v>
      </c>
      <c r="G210" s="12" t="str">
        <f>'WP6'!F30</f>
        <v>IAV</v>
      </c>
      <c r="H210" s="12" t="str">
        <f>'WP6'!G30</f>
        <v>UOH</v>
      </c>
      <c r="I210" s="12">
        <f>'WP6'!H30</f>
        <v>30</v>
      </c>
      <c r="J210" s="12">
        <f>'WP6'!I30</f>
        <v>2</v>
      </c>
      <c r="K210" s="12">
        <f>'WP6'!J30</f>
        <v>31</v>
      </c>
      <c r="L210" s="25"/>
    </row>
    <row r="211" spans="2:12" ht="60">
      <c r="B211" s="8" t="str">
        <f t="shared" si="53"/>
        <v>6</v>
      </c>
      <c r="C211" s="9" t="str">
        <f t="shared" si="63"/>
        <v>Task 6.3</v>
      </c>
      <c r="D211" s="10" t="str">
        <f t="shared" si="64"/>
        <v>Agriculture Risk Management</v>
      </c>
      <c r="E211" s="11" t="str">
        <f t="shared" si="65"/>
        <v>ULIEGE</v>
      </c>
      <c r="F211" s="12">
        <f>'WP6'!E31</f>
        <v>14</v>
      </c>
      <c r="G211" s="12" t="str">
        <f>'WP6'!F31</f>
        <v>IAV</v>
      </c>
      <c r="H211" s="12" t="str">
        <f>'WP6'!G31</f>
        <v>UOH</v>
      </c>
      <c r="I211" s="12">
        <f>'WP6'!H31</f>
        <v>30</v>
      </c>
      <c r="J211" s="12">
        <f>'WP6'!I31</f>
        <v>2</v>
      </c>
      <c r="K211" s="12">
        <f>'WP6'!J31</f>
        <v>31</v>
      </c>
      <c r="L211" s="25"/>
    </row>
    <row r="212" spans="2:12" ht="60">
      <c r="B212" s="8" t="str">
        <f t="shared" si="53"/>
        <v>6</v>
      </c>
      <c r="C212" s="9" t="str">
        <f t="shared" si="63"/>
        <v>Task 6.3</v>
      </c>
      <c r="D212" s="10" t="str">
        <f t="shared" si="64"/>
        <v>Agriculture Risk Management</v>
      </c>
      <c r="E212" s="11" t="str">
        <f t="shared" si="65"/>
        <v>ULIEGE</v>
      </c>
      <c r="F212" s="12">
        <f>'WP6'!E32</f>
        <v>8</v>
      </c>
      <c r="G212" s="12" t="str">
        <f>'WP6'!F32</f>
        <v>ULIEGE</v>
      </c>
      <c r="H212" s="12" t="str">
        <f>'WP6'!G32</f>
        <v>UOH</v>
      </c>
      <c r="I212" s="12">
        <f>'WP6'!H32</f>
        <v>30</v>
      </c>
      <c r="J212" s="12">
        <f>'WP6'!I32</f>
        <v>1</v>
      </c>
      <c r="K212" s="12">
        <f>'WP6'!J32</f>
        <v>30</v>
      </c>
      <c r="L212" s="25"/>
    </row>
    <row r="213" spans="2:12" ht="60">
      <c r="B213" s="8" t="str">
        <f t="shared" si="53"/>
        <v>6</v>
      </c>
      <c r="C213" s="9" t="str">
        <f t="shared" si="63"/>
        <v>Task 6.3</v>
      </c>
      <c r="D213" s="10" t="str">
        <f t="shared" si="64"/>
        <v>Agriculture Risk Management</v>
      </c>
      <c r="E213" s="11" t="str">
        <f t="shared" si="65"/>
        <v>ULIEGE</v>
      </c>
      <c r="F213" s="12">
        <f>'WP6'!E33</f>
        <v>8</v>
      </c>
      <c r="G213" s="12" t="str">
        <f>'WP6'!F33</f>
        <v>ULIEGE</v>
      </c>
      <c r="H213" s="12" t="str">
        <f>'WP6'!G33</f>
        <v>LIST</v>
      </c>
      <c r="I213" s="12">
        <f>'WP6'!H33</f>
        <v>27</v>
      </c>
      <c r="J213" s="12">
        <f>'WP6'!I33</f>
        <v>1</v>
      </c>
      <c r="K213" s="12">
        <f>'WP6'!J33</f>
        <v>27</v>
      </c>
      <c r="L213" s="25"/>
    </row>
    <row r="214" spans="2:12" ht="60">
      <c r="B214" s="8" t="str">
        <f t="shared" si="53"/>
        <v>6</v>
      </c>
      <c r="C214" s="9" t="str">
        <f t="shared" si="63"/>
        <v>Task 6.3</v>
      </c>
      <c r="D214" s="10" t="str">
        <f t="shared" si="64"/>
        <v>Agriculture Risk Management</v>
      </c>
      <c r="E214" s="11" t="str">
        <f t="shared" si="65"/>
        <v>ULIEGE</v>
      </c>
      <c r="F214" s="12">
        <f>'WP6'!E34</f>
        <v>0</v>
      </c>
      <c r="G214" s="12">
        <f>'WP6'!F34</f>
        <v>0</v>
      </c>
      <c r="H214" s="12">
        <f>'WP6'!G34</f>
        <v>0</v>
      </c>
      <c r="I214" s="12">
        <f>'WP6'!H34</f>
        <v>0</v>
      </c>
      <c r="J214" s="12">
        <f>'WP6'!I34</f>
        <v>0</v>
      </c>
      <c r="K214" s="12" t="str">
        <f>'WP6'!J34</f>
        <v/>
      </c>
      <c r="L214" s="25"/>
    </row>
    <row r="215" spans="2:12" ht="60">
      <c r="B215" s="8" t="str">
        <f t="shared" si="53"/>
        <v>6</v>
      </c>
      <c r="C215" s="9" t="str">
        <f t="shared" si="63"/>
        <v>Task 6.3</v>
      </c>
      <c r="D215" s="10" t="str">
        <f t="shared" si="64"/>
        <v>Agriculture Risk Management</v>
      </c>
      <c r="E215" s="11" t="str">
        <f t="shared" si="65"/>
        <v>ULIEGE</v>
      </c>
      <c r="F215" s="12">
        <f>'WP6'!E35</f>
        <v>0</v>
      </c>
      <c r="G215" s="12">
        <f>'WP6'!F35</f>
        <v>0</v>
      </c>
      <c r="H215" s="12">
        <f>'WP6'!G35</f>
        <v>0</v>
      </c>
      <c r="I215" s="12">
        <f>'WP6'!H35</f>
        <v>0</v>
      </c>
      <c r="J215" s="12">
        <f>'WP6'!I35</f>
        <v>0</v>
      </c>
      <c r="K215" s="12" t="str">
        <f>'WP6'!J35</f>
        <v/>
      </c>
      <c r="L215" s="25"/>
    </row>
    <row r="216" spans="2:12">
      <c r="B216" s="18" t="str">
        <f t="shared" si="53"/>
        <v/>
      </c>
      <c r="C216" s="19"/>
      <c r="D216" s="20"/>
      <c r="E216" s="21"/>
      <c r="F216" s="22"/>
      <c r="G216" s="22"/>
      <c r="H216" s="22"/>
      <c r="I216" s="22"/>
      <c r="J216" s="22"/>
      <c r="K216" s="22"/>
      <c r="L216" s="27"/>
    </row>
    <row r="217" spans="2:12">
      <c r="B217" s="18" t="str">
        <f t="shared" si="53"/>
        <v/>
      </c>
      <c r="C217" s="19"/>
      <c r="D217" s="20"/>
      <c r="E217" s="21"/>
      <c r="F217" s="22"/>
      <c r="G217" s="22"/>
      <c r="H217" s="22"/>
      <c r="I217" s="22"/>
      <c r="J217" s="22"/>
      <c r="K217" s="22"/>
      <c r="L217" s="27"/>
    </row>
    <row r="218" spans="2:12">
      <c r="B218" s="18" t="str">
        <f t="shared" si="53"/>
        <v/>
      </c>
      <c r="C218" s="19"/>
      <c r="D218" s="20"/>
      <c r="E218" s="21"/>
      <c r="F218" s="22"/>
      <c r="G218" s="22"/>
      <c r="H218" s="22"/>
      <c r="I218" s="22"/>
      <c r="J218" s="22"/>
      <c r="K218" s="22"/>
      <c r="L218" s="27"/>
    </row>
    <row r="219" spans="2:12" ht="75">
      <c r="B219" s="8" t="str">
        <f t="shared" si="53"/>
        <v>7</v>
      </c>
      <c r="C219" s="9" t="str">
        <f>'WP7'!B5</f>
        <v>Task 7.1</v>
      </c>
      <c r="D219" s="10" t="str">
        <f>'WP7'!C5</f>
        <v>Dissemination to agricultural technical community</v>
      </c>
      <c r="E219" s="11" t="str">
        <f>'WP7'!D5</f>
        <v>UNIBO</v>
      </c>
      <c r="F219" s="12">
        <f>'WP7'!E5</f>
        <v>1</v>
      </c>
      <c r="G219" s="12" t="str">
        <f>'WP7'!F5</f>
        <v>UNIBO</v>
      </c>
      <c r="H219" s="12" t="str">
        <f>'WP7'!G5</f>
        <v>UOH</v>
      </c>
      <c r="I219" s="12">
        <f>'WP7'!H5</f>
        <v>6</v>
      </c>
      <c r="J219" s="12">
        <f>'WP7'!I5</f>
        <v>1</v>
      </c>
      <c r="K219" s="12">
        <f>'WP7'!J5</f>
        <v>6</v>
      </c>
      <c r="L219" s="24" t="s">
        <v>519</v>
      </c>
    </row>
    <row r="220" spans="2:12" ht="75">
      <c r="B220" s="8" t="str">
        <f t="shared" si="53"/>
        <v>7</v>
      </c>
      <c r="C220" s="9" t="str">
        <f t="shared" ref="C220:C226" si="66">C219</f>
        <v>Task 7.1</v>
      </c>
      <c r="D220" s="10" t="str">
        <f t="shared" ref="D220:D226" si="67">D219</f>
        <v>Dissemination to agricultural technical community</v>
      </c>
      <c r="E220" s="11" t="str">
        <f t="shared" ref="E220:E226" si="68">E219</f>
        <v>UNIBO</v>
      </c>
      <c r="F220" s="12">
        <f>'WP7'!E6</f>
        <v>3</v>
      </c>
      <c r="G220" s="12" t="str">
        <f>'WP7'!F6</f>
        <v>UNIBO</v>
      </c>
      <c r="H220" s="12" t="str">
        <f>'WP7'!G6</f>
        <v>UOH</v>
      </c>
      <c r="I220" s="12">
        <f>'WP7'!H6</f>
        <v>12</v>
      </c>
      <c r="J220" s="12">
        <f>'WP7'!I6</f>
        <v>1</v>
      </c>
      <c r="K220" s="12">
        <f>'WP7'!J6</f>
        <v>12</v>
      </c>
      <c r="L220" s="24" t="s">
        <v>519</v>
      </c>
    </row>
    <row r="221" spans="2:12" ht="75">
      <c r="B221" s="8" t="str">
        <f t="shared" si="53"/>
        <v>7</v>
      </c>
      <c r="C221" s="9" t="str">
        <f t="shared" si="66"/>
        <v>Task 7.1</v>
      </c>
      <c r="D221" s="10" t="str">
        <f t="shared" si="67"/>
        <v>Dissemination to agricultural technical community</v>
      </c>
      <c r="E221" s="11" t="str">
        <f t="shared" si="68"/>
        <v>UNIBO</v>
      </c>
      <c r="F221" s="12">
        <f>'WP7'!E7</f>
        <v>6</v>
      </c>
      <c r="G221" s="12" t="str">
        <f>'WP7'!F7</f>
        <v>UNIBO</v>
      </c>
      <c r="H221" s="12" t="str">
        <f>'WP7'!G7</f>
        <v>UOH</v>
      </c>
      <c r="I221" s="12">
        <f>'WP7'!H7</f>
        <v>18</v>
      </c>
      <c r="J221" s="12">
        <f>'WP7'!I7</f>
        <v>1</v>
      </c>
      <c r="K221" s="12">
        <f>'WP7'!J7</f>
        <v>18</v>
      </c>
      <c r="L221" s="24" t="s">
        <v>519</v>
      </c>
    </row>
    <row r="222" spans="2:12" ht="75">
      <c r="B222" s="8" t="str">
        <f t="shared" si="53"/>
        <v>7</v>
      </c>
      <c r="C222" s="9" t="str">
        <f t="shared" si="66"/>
        <v>Task 7.1</v>
      </c>
      <c r="D222" s="10" t="str">
        <f t="shared" si="67"/>
        <v>Dissemination to agricultural technical community</v>
      </c>
      <c r="E222" s="11" t="str">
        <f t="shared" si="68"/>
        <v>UNIBO</v>
      </c>
      <c r="F222" s="12">
        <f>'WP7'!E8</f>
        <v>11</v>
      </c>
      <c r="G222" s="12" t="str">
        <f>'WP7'!F8</f>
        <v>UNIBO</v>
      </c>
      <c r="H222" s="12" t="str">
        <f>'WP7'!G8</f>
        <v>UOH</v>
      </c>
      <c r="I222" s="12">
        <f>'WP7'!H8</f>
        <v>24</v>
      </c>
      <c r="J222" s="12">
        <f>'WP7'!I8</f>
        <v>1</v>
      </c>
      <c r="K222" s="12">
        <f>'WP7'!J8</f>
        <v>24</v>
      </c>
      <c r="L222" s="24" t="s">
        <v>519</v>
      </c>
    </row>
    <row r="223" spans="2:12" ht="105">
      <c r="B223" s="8" t="str">
        <f t="shared" si="53"/>
        <v>7</v>
      </c>
      <c r="C223" s="9" t="str">
        <f t="shared" si="66"/>
        <v>Task 7.1</v>
      </c>
      <c r="D223" s="10" t="str">
        <f t="shared" si="67"/>
        <v>Dissemination to agricultural technical community</v>
      </c>
      <c r="E223" s="11" t="str">
        <f t="shared" si="68"/>
        <v>UNIBO</v>
      </c>
      <c r="F223" s="12">
        <f>'WP7'!E9</f>
        <v>2</v>
      </c>
      <c r="G223" s="12" t="str">
        <f>'WP7'!F9</f>
        <v>UOH</v>
      </c>
      <c r="H223" s="12" t="str">
        <f>'WP7'!G9</f>
        <v>IRNAS</v>
      </c>
      <c r="I223" s="12">
        <f>'WP7'!H9</f>
        <v>10</v>
      </c>
      <c r="J223" s="12">
        <f>'WP7'!I9</f>
        <v>1</v>
      </c>
      <c r="K223" s="12">
        <f>'WP7'!J9</f>
        <v>10</v>
      </c>
      <c r="L223" s="24" t="s">
        <v>520</v>
      </c>
    </row>
    <row r="224" spans="2:12" ht="105">
      <c r="B224" s="8" t="str">
        <f t="shared" si="53"/>
        <v>7</v>
      </c>
      <c r="C224" s="9" t="str">
        <f t="shared" si="66"/>
        <v>Task 7.1</v>
      </c>
      <c r="D224" s="10" t="str">
        <f t="shared" si="67"/>
        <v>Dissemination to agricultural technical community</v>
      </c>
      <c r="E224" s="11" t="str">
        <f t="shared" si="68"/>
        <v>UNIBO</v>
      </c>
      <c r="F224" s="12">
        <f>'WP7'!E10</f>
        <v>3</v>
      </c>
      <c r="G224" s="12" t="str">
        <f>'WP7'!F10</f>
        <v>UCHILE</v>
      </c>
      <c r="H224" s="12" t="str">
        <f>'WP7'!G10</f>
        <v>UNIFI</v>
      </c>
      <c r="I224" s="12">
        <f>'WP7'!H10</f>
        <v>9</v>
      </c>
      <c r="J224" s="12">
        <f>'WP7'!I10</f>
        <v>1</v>
      </c>
      <c r="K224" s="12">
        <f>'WP7'!J10</f>
        <v>9</v>
      </c>
      <c r="L224" s="24" t="s">
        <v>521</v>
      </c>
    </row>
    <row r="225" spans="2:12" ht="105">
      <c r="B225" s="8" t="str">
        <f t="shared" si="53"/>
        <v>7</v>
      </c>
      <c r="C225" s="9" t="str">
        <f t="shared" si="66"/>
        <v>Task 7.1</v>
      </c>
      <c r="D225" s="10" t="str">
        <f t="shared" si="67"/>
        <v>Dissemination to agricultural technical community</v>
      </c>
      <c r="E225" s="11" t="str">
        <f t="shared" si="68"/>
        <v>UNIBO</v>
      </c>
      <c r="F225" s="12">
        <f>'WP7'!E11</f>
        <v>2</v>
      </c>
      <c r="G225" s="12" t="str">
        <f>'WP7'!F11</f>
        <v>UAV</v>
      </c>
      <c r="H225" s="12" t="str">
        <f>'WP7'!G11</f>
        <v>ULIEGE</v>
      </c>
      <c r="I225" s="12">
        <f>'WP7'!H11</f>
        <v>11</v>
      </c>
      <c r="J225" s="12">
        <f>'WP7'!I11</f>
        <v>1</v>
      </c>
      <c r="K225" s="12">
        <f>'WP7'!J11</f>
        <v>11</v>
      </c>
      <c r="L225" s="24" t="s">
        <v>522</v>
      </c>
    </row>
    <row r="226" spans="2:12" ht="105">
      <c r="B226" s="8" t="str">
        <f t="shared" si="53"/>
        <v>7</v>
      </c>
      <c r="C226" s="9" t="str">
        <f t="shared" si="66"/>
        <v>Task 7.1</v>
      </c>
      <c r="D226" s="10" t="str">
        <f t="shared" si="67"/>
        <v>Dissemination to agricultural technical community</v>
      </c>
      <c r="E226" s="11" t="str">
        <f t="shared" si="68"/>
        <v>UNIBO</v>
      </c>
      <c r="F226" s="12">
        <f>'WP7'!E12</f>
        <v>5</v>
      </c>
      <c r="G226" s="12" t="str">
        <f>'WP7'!F12</f>
        <v>INRA</v>
      </c>
      <c r="H226" s="12" t="str">
        <f>'WP7'!G12</f>
        <v>ULIEGE</v>
      </c>
      <c r="I226" s="12">
        <f>'WP7'!H12</f>
        <v>11</v>
      </c>
      <c r="J226" s="12">
        <f>'WP7'!I12</f>
        <v>1</v>
      </c>
      <c r="K226" s="12">
        <f>'WP7'!J12</f>
        <v>11</v>
      </c>
      <c r="L226" s="24" t="s">
        <v>523</v>
      </c>
    </row>
    <row r="227" spans="2:12" ht="105">
      <c r="B227" s="8" t="str">
        <f t="shared" ref="B227:B238" si="69">MID(C227,6,1)</f>
        <v>7</v>
      </c>
      <c r="C227" s="9" t="str">
        <f t="shared" ref="C227:C232" si="70">C226</f>
        <v>Task 7.1</v>
      </c>
      <c r="D227" s="10" t="str">
        <f t="shared" ref="D227:D232" si="71">D226</f>
        <v>Dissemination to agricultural technical community</v>
      </c>
      <c r="E227" s="11" t="str">
        <f t="shared" ref="E227:E232" si="72">E226</f>
        <v>UNIBO</v>
      </c>
      <c r="F227" s="12">
        <f>'WP7'!E13</f>
        <v>2</v>
      </c>
      <c r="G227" s="12" t="str">
        <f>'WP7'!F13</f>
        <v>UOH</v>
      </c>
      <c r="H227" s="12" t="str">
        <f>'WP7'!G13</f>
        <v>IRNAS</v>
      </c>
      <c r="I227" s="12">
        <f>'WP7'!H13</f>
        <v>10</v>
      </c>
      <c r="J227" s="12">
        <f>'WP7'!I13</f>
        <v>1</v>
      </c>
      <c r="K227" s="12">
        <f>'WP7'!J13</f>
        <v>10</v>
      </c>
      <c r="L227" s="24" t="s">
        <v>524</v>
      </c>
    </row>
    <row r="228" spans="2:12" ht="105">
      <c r="B228" s="8" t="str">
        <f t="shared" si="69"/>
        <v>7</v>
      </c>
      <c r="C228" s="9" t="str">
        <f t="shared" si="70"/>
        <v>Task 7.1</v>
      </c>
      <c r="D228" s="10" t="str">
        <f t="shared" si="71"/>
        <v>Dissemination to agricultural technical community</v>
      </c>
      <c r="E228" s="11" t="str">
        <f t="shared" si="72"/>
        <v>UNIBO</v>
      </c>
      <c r="F228" s="12">
        <f>'WP7'!E14</f>
        <v>3</v>
      </c>
      <c r="G228" s="12" t="str">
        <f>'WP7'!F14</f>
        <v>UCHILE</v>
      </c>
      <c r="H228" s="12" t="str">
        <f>'WP7'!G14</f>
        <v>UNIFI</v>
      </c>
      <c r="I228" s="12">
        <f>'WP7'!H14</f>
        <v>9</v>
      </c>
      <c r="J228" s="12">
        <f>'WP7'!I14</f>
        <v>1</v>
      </c>
      <c r="K228" s="12">
        <f>'WP7'!J14</f>
        <v>9</v>
      </c>
      <c r="L228" s="24" t="s">
        <v>525</v>
      </c>
    </row>
    <row r="229" spans="2:12" ht="105">
      <c r="B229" s="8" t="str">
        <f t="shared" si="69"/>
        <v>7</v>
      </c>
      <c r="C229" s="9" t="str">
        <f t="shared" si="70"/>
        <v>Task 7.1</v>
      </c>
      <c r="D229" s="10" t="str">
        <f t="shared" si="71"/>
        <v>Dissemination to agricultural technical community</v>
      </c>
      <c r="E229" s="11" t="str">
        <f t="shared" si="72"/>
        <v>UNIBO</v>
      </c>
      <c r="F229" s="12">
        <f>'WP7'!E15</f>
        <v>2</v>
      </c>
      <c r="G229" s="12" t="str">
        <f>'WP7'!F15</f>
        <v>UAV</v>
      </c>
      <c r="H229" s="12" t="str">
        <f>'WP7'!G15</f>
        <v>ULIEGE</v>
      </c>
      <c r="I229" s="12">
        <f>'WP7'!H15</f>
        <v>11</v>
      </c>
      <c r="J229" s="12">
        <f>'WP7'!I15</f>
        <v>1</v>
      </c>
      <c r="K229" s="12">
        <f>'WP7'!J15</f>
        <v>11</v>
      </c>
      <c r="L229" s="24" t="s">
        <v>526</v>
      </c>
    </row>
    <row r="230" spans="2:12" ht="105">
      <c r="B230" s="8" t="str">
        <f t="shared" si="69"/>
        <v>7</v>
      </c>
      <c r="C230" s="9" t="str">
        <f t="shared" si="70"/>
        <v>Task 7.1</v>
      </c>
      <c r="D230" s="10" t="str">
        <f t="shared" si="71"/>
        <v>Dissemination to agricultural technical community</v>
      </c>
      <c r="E230" s="11" t="str">
        <f t="shared" si="72"/>
        <v>UNIBO</v>
      </c>
      <c r="F230" s="12">
        <f>'WP7'!E16</f>
        <v>5</v>
      </c>
      <c r="G230" s="12" t="str">
        <f>'WP7'!F16</f>
        <v>INRA</v>
      </c>
      <c r="H230" s="12" t="str">
        <f>'WP7'!G16</f>
        <v>ULIEGE</v>
      </c>
      <c r="I230" s="12">
        <f>'WP7'!H16</f>
        <v>11</v>
      </c>
      <c r="J230" s="12">
        <f>'WP7'!I16</f>
        <v>1</v>
      </c>
      <c r="K230" s="12">
        <f>'WP7'!J16</f>
        <v>11</v>
      </c>
      <c r="L230" s="24" t="s">
        <v>527</v>
      </c>
    </row>
    <row r="231" spans="2:12" ht="105">
      <c r="B231" s="8" t="str">
        <f t="shared" si="69"/>
        <v>7</v>
      </c>
      <c r="C231" s="9" t="str">
        <f t="shared" si="70"/>
        <v>Task 7.1</v>
      </c>
      <c r="D231" s="10" t="str">
        <f t="shared" si="71"/>
        <v>Dissemination to agricultural technical community</v>
      </c>
      <c r="E231" s="11" t="str">
        <f t="shared" si="72"/>
        <v>UNIBO</v>
      </c>
      <c r="F231" s="12">
        <f>'WP7'!E17</f>
        <v>2</v>
      </c>
      <c r="G231" s="12" t="str">
        <f>'WP7'!F17</f>
        <v>UOH</v>
      </c>
      <c r="H231" s="12" t="str">
        <f>'WP7'!G17</f>
        <v>IRNAS</v>
      </c>
      <c r="I231" s="12">
        <f>'WP7'!H17</f>
        <v>10</v>
      </c>
      <c r="J231" s="12">
        <f>'WP7'!I17</f>
        <v>1</v>
      </c>
      <c r="K231" s="12">
        <f>'WP7'!J17</f>
        <v>10</v>
      </c>
      <c r="L231" s="24" t="s">
        <v>528</v>
      </c>
    </row>
    <row r="232" spans="2:12" ht="105">
      <c r="B232" s="8" t="str">
        <f t="shared" si="69"/>
        <v>7</v>
      </c>
      <c r="C232" s="9" t="str">
        <f t="shared" si="70"/>
        <v>Task 7.1</v>
      </c>
      <c r="D232" s="10" t="str">
        <f t="shared" si="71"/>
        <v>Dissemination to agricultural technical community</v>
      </c>
      <c r="E232" s="11" t="str">
        <f t="shared" si="72"/>
        <v>UNIBO</v>
      </c>
      <c r="F232" s="12">
        <f>'WP7'!E18</f>
        <v>3</v>
      </c>
      <c r="G232" s="12" t="str">
        <f>'WP7'!F18</f>
        <v>UCHILE</v>
      </c>
      <c r="H232" s="12" t="str">
        <f>'WP7'!G18</f>
        <v>UNIFI</v>
      </c>
      <c r="I232" s="12">
        <f>'WP7'!H18</f>
        <v>9</v>
      </c>
      <c r="J232" s="12">
        <f>'WP7'!I18</f>
        <v>1</v>
      </c>
      <c r="K232" s="12">
        <f>'WP7'!J18</f>
        <v>9</v>
      </c>
      <c r="L232" s="24" t="s">
        <v>529</v>
      </c>
    </row>
    <row r="233" spans="2:12" ht="105">
      <c r="B233" s="8" t="str">
        <f t="shared" si="69"/>
        <v>7</v>
      </c>
      <c r="C233" s="9" t="str">
        <f>C222</f>
        <v>Task 7.1</v>
      </c>
      <c r="D233" s="10" t="str">
        <f>D222</f>
        <v>Dissemination to agricultural technical community</v>
      </c>
      <c r="E233" s="11" t="str">
        <f>E222</f>
        <v>UNIBO</v>
      </c>
      <c r="F233" s="12">
        <f>'WP7'!E19</f>
        <v>2</v>
      </c>
      <c r="G233" s="12" t="str">
        <f>'WP7'!F19</f>
        <v>UAV</v>
      </c>
      <c r="H233" s="12" t="str">
        <f>'WP7'!G19</f>
        <v>ULIEGE</v>
      </c>
      <c r="I233" s="12">
        <f>'WP7'!H19</f>
        <v>11</v>
      </c>
      <c r="J233" s="12">
        <f>'WP7'!I19</f>
        <v>1</v>
      </c>
      <c r="K233" s="12">
        <f>'WP7'!J19</f>
        <v>11</v>
      </c>
      <c r="L233" s="24" t="s">
        <v>530</v>
      </c>
    </row>
    <row r="234" spans="2:12" ht="105">
      <c r="B234" s="8" t="str">
        <f t="shared" si="69"/>
        <v>7</v>
      </c>
      <c r="C234" s="9" t="str">
        <f t="shared" ref="C234:E238" si="73">C233</f>
        <v>Task 7.1</v>
      </c>
      <c r="D234" s="10" t="str">
        <f t="shared" si="73"/>
        <v>Dissemination to agricultural technical community</v>
      </c>
      <c r="E234" s="11" t="str">
        <f t="shared" si="73"/>
        <v>UNIBO</v>
      </c>
      <c r="F234" s="12">
        <f>'WP7'!E20</f>
        <v>5</v>
      </c>
      <c r="G234" s="12" t="str">
        <f>'WP7'!F20</f>
        <v>INRA</v>
      </c>
      <c r="H234" s="12" t="str">
        <f>'WP7'!G20</f>
        <v>ULIEGE</v>
      </c>
      <c r="I234" s="12">
        <f>'WP7'!H20</f>
        <v>11</v>
      </c>
      <c r="J234" s="12">
        <f>'WP7'!I20</f>
        <v>1</v>
      </c>
      <c r="K234" s="12">
        <f>'WP7'!J20</f>
        <v>11</v>
      </c>
      <c r="L234" s="24" t="s">
        <v>531</v>
      </c>
    </row>
    <row r="235" spans="2:12" ht="75">
      <c r="B235" s="8" t="str">
        <f t="shared" si="69"/>
        <v>7</v>
      </c>
      <c r="C235" s="9" t="str">
        <f t="shared" si="73"/>
        <v>Task 7.1</v>
      </c>
      <c r="D235" s="10" t="str">
        <f t="shared" si="73"/>
        <v>Dissemination to agricultural technical community</v>
      </c>
      <c r="E235" s="11" t="str">
        <f t="shared" si="73"/>
        <v>UNIBO</v>
      </c>
      <c r="F235" s="12">
        <f>'WP7'!E21</f>
        <v>0</v>
      </c>
      <c r="G235" s="12">
        <f>'WP7'!F21</f>
        <v>0</v>
      </c>
      <c r="H235" s="12">
        <f>'WP7'!G21</f>
        <v>0</v>
      </c>
      <c r="I235" s="12">
        <f>'WP7'!H21</f>
        <v>0</v>
      </c>
      <c r="J235" s="12">
        <f>'WP7'!I21</f>
        <v>0</v>
      </c>
      <c r="K235" s="12" t="str">
        <f>'WP7'!J21</f>
        <v/>
      </c>
      <c r="L235" s="24"/>
    </row>
    <row r="236" spans="2:12" ht="75">
      <c r="B236" s="8" t="str">
        <f t="shared" si="69"/>
        <v>7</v>
      </c>
      <c r="C236" s="9" t="str">
        <f t="shared" si="73"/>
        <v>Task 7.1</v>
      </c>
      <c r="D236" s="10" t="str">
        <f t="shared" si="73"/>
        <v>Dissemination to agricultural technical community</v>
      </c>
      <c r="E236" s="11" t="str">
        <f t="shared" si="73"/>
        <v>UNIBO</v>
      </c>
      <c r="F236" s="12">
        <f>'WP7'!E22</f>
        <v>0</v>
      </c>
      <c r="G236" s="12">
        <f>'WP7'!F22</f>
        <v>0</v>
      </c>
      <c r="H236" s="12">
        <f>'WP7'!G22</f>
        <v>0</v>
      </c>
      <c r="I236" s="12">
        <f>'WP7'!H22</f>
        <v>0</v>
      </c>
      <c r="J236" s="12">
        <f>'WP7'!I22</f>
        <v>0</v>
      </c>
      <c r="K236" s="12" t="str">
        <f>'WP7'!J22</f>
        <v/>
      </c>
      <c r="L236" s="24"/>
    </row>
    <row r="237" spans="2:12" ht="75">
      <c r="B237" s="8" t="str">
        <f t="shared" si="69"/>
        <v>7</v>
      </c>
      <c r="C237" s="9" t="str">
        <f t="shared" si="73"/>
        <v>Task 7.1</v>
      </c>
      <c r="D237" s="10" t="str">
        <f t="shared" si="73"/>
        <v>Dissemination to agricultural technical community</v>
      </c>
      <c r="E237" s="11" t="str">
        <f t="shared" si="73"/>
        <v>UNIBO</v>
      </c>
      <c r="F237" s="12">
        <f>'WP7'!E23</f>
        <v>0</v>
      </c>
      <c r="G237" s="12">
        <f>'WP7'!F23</f>
        <v>0</v>
      </c>
      <c r="H237" s="12">
        <f>'WP7'!G23</f>
        <v>0</v>
      </c>
      <c r="I237" s="12">
        <f>'WP7'!H23</f>
        <v>0</v>
      </c>
      <c r="J237" s="12">
        <f>'WP7'!I23</f>
        <v>0</v>
      </c>
      <c r="K237" s="12" t="str">
        <f>'WP7'!J23</f>
        <v/>
      </c>
      <c r="L237" s="24"/>
    </row>
    <row r="238" spans="2:12" ht="75">
      <c r="B238" s="8" t="str">
        <f t="shared" si="69"/>
        <v>7</v>
      </c>
      <c r="C238" s="9" t="str">
        <f t="shared" si="73"/>
        <v>Task 7.1</v>
      </c>
      <c r="D238" s="10" t="str">
        <f t="shared" si="73"/>
        <v>Dissemination to agricultural technical community</v>
      </c>
      <c r="E238" s="11" t="str">
        <f t="shared" si="73"/>
        <v>UNIBO</v>
      </c>
      <c r="F238" s="12">
        <f>'WP7'!E24</f>
        <v>0</v>
      </c>
      <c r="G238" s="12">
        <f>'WP7'!F24</f>
        <v>0</v>
      </c>
      <c r="H238" s="12">
        <f>'WP7'!G24</f>
        <v>0</v>
      </c>
      <c r="I238" s="12">
        <f>'WP7'!H24</f>
        <v>0</v>
      </c>
      <c r="J238" s="12">
        <f>'WP7'!I24</f>
        <v>0</v>
      </c>
      <c r="K238" s="12" t="str">
        <f>'WP7'!J24</f>
        <v/>
      </c>
      <c r="L238" s="24"/>
    </row>
    <row r="239" spans="2:12" ht="75">
      <c r="B239" s="8" t="str">
        <f t="shared" ref="B239:B282" si="74">MID(C239,6,1)</f>
        <v>7</v>
      </c>
      <c r="C239" s="9" t="str">
        <f>C234</f>
        <v>Task 7.1</v>
      </c>
      <c r="D239" s="10" t="str">
        <f>D234</f>
        <v>Dissemination to agricultural technical community</v>
      </c>
      <c r="E239" s="11" t="str">
        <f>E234</f>
        <v>UNIBO</v>
      </c>
      <c r="F239" s="12">
        <f>'WP7'!E21</f>
        <v>0</v>
      </c>
      <c r="G239" s="12">
        <f>'WP7'!F21</f>
        <v>0</v>
      </c>
      <c r="H239" s="12">
        <f>'WP7'!G21</f>
        <v>0</v>
      </c>
      <c r="I239" s="12">
        <f>'WP7'!H21</f>
        <v>0</v>
      </c>
      <c r="J239" s="12">
        <f>'WP7'!I21</f>
        <v>0</v>
      </c>
      <c r="K239" s="12" t="str">
        <f>'WP7'!J21</f>
        <v/>
      </c>
      <c r="L239" s="24"/>
    </row>
    <row r="240" spans="2:12">
      <c r="B240" s="13" t="str">
        <f t="shared" si="74"/>
        <v/>
      </c>
      <c r="C240" s="14"/>
      <c r="D240" s="15"/>
      <c r="E240" s="16"/>
      <c r="F240" s="17"/>
      <c r="G240" s="17"/>
      <c r="H240" s="17"/>
      <c r="I240" s="17"/>
      <c r="J240" s="17"/>
      <c r="K240" s="17"/>
      <c r="L240" s="26"/>
    </row>
    <row r="241" spans="2:12">
      <c r="B241" s="13" t="str">
        <f t="shared" si="74"/>
        <v/>
      </c>
      <c r="C241" s="14"/>
      <c r="D241" s="15"/>
      <c r="E241" s="16"/>
      <c r="F241" s="17"/>
      <c r="G241" s="17"/>
      <c r="H241" s="17"/>
      <c r="I241" s="17"/>
      <c r="J241" s="17"/>
      <c r="K241" s="17"/>
      <c r="L241" s="26"/>
    </row>
    <row r="242" spans="2:12" ht="225">
      <c r="B242" s="8" t="str">
        <f t="shared" si="74"/>
        <v>7</v>
      </c>
      <c r="C242" s="9" t="str">
        <f>'WP7'!B28</f>
        <v>Task 7.2</v>
      </c>
      <c r="D242" s="10" t="str">
        <f>'WP7'!C28</f>
        <v>Increasing Awareness of Farmers</v>
      </c>
      <c r="E242" s="11" t="str">
        <f>'WP7'!D28</f>
        <v>ULIEGE</v>
      </c>
      <c r="F242" s="12">
        <f>'WP7'!E28</f>
        <v>1</v>
      </c>
      <c r="G242" s="12" t="str">
        <f>'WP7'!F28</f>
        <v>ULIEGE</v>
      </c>
      <c r="H242" s="12" t="str">
        <f>'WP7'!G28</f>
        <v>UOH</v>
      </c>
      <c r="I242" s="12">
        <f>'WP7'!H28</f>
        <v>6</v>
      </c>
      <c r="J242" s="12">
        <f>'WP7'!I28</f>
        <v>1</v>
      </c>
      <c r="K242" s="12">
        <f>'WP7'!J28</f>
        <v>6</v>
      </c>
      <c r="L242" s="24" t="s">
        <v>532</v>
      </c>
    </row>
    <row r="243" spans="2:12" ht="195">
      <c r="B243" s="8" t="str">
        <f t="shared" si="74"/>
        <v>7</v>
      </c>
      <c r="C243" s="9" t="str">
        <f t="shared" ref="C243:C248" si="75">C242</f>
        <v>Task 7.2</v>
      </c>
      <c r="D243" s="10" t="str">
        <f t="shared" ref="D243:D248" si="76">D242</f>
        <v>Increasing Awareness of Farmers</v>
      </c>
      <c r="E243" s="11" t="str">
        <f t="shared" ref="E243:E248" si="77">E242</f>
        <v>ULIEGE</v>
      </c>
      <c r="F243" s="12">
        <f>'WP7'!E29</f>
        <v>2</v>
      </c>
      <c r="G243" s="12" t="str">
        <f>'WP7'!F29</f>
        <v>ULIEGE</v>
      </c>
      <c r="H243" s="12" t="str">
        <f>'WP7'!G29</f>
        <v>IAV</v>
      </c>
      <c r="I243" s="12">
        <f>'WP7'!H29</f>
        <v>10</v>
      </c>
      <c r="J243" s="12">
        <f>'WP7'!I29</f>
        <v>1</v>
      </c>
      <c r="K243" s="12">
        <f>'WP7'!J29</f>
        <v>10</v>
      </c>
      <c r="L243" s="24" t="s">
        <v>533</v>
      </c>
    </row>
    <row r="244" spans="2:12" ht="180">
      <c r="B244" s="8" t="str">
        <f t="shared" si="74"/>
        <v>7</v>
      </c>
      <c r="C244" s="9" t="str">
        <f t="shared" si="75"/>
        <v>Task 7.2</v>
      </c>
      <c r="D244" s="10" t="str">
        <f t="shared" si="76"/>
        <v>Increasing Awareness of Farmers</v>
      </c>
      <c r="E244" s="11" t="str">
        <f t="shared" si="77"/>
        <v>ULIEGE</v>
      </c>
      <c r="F244" s="12">
        <f>'WP7'!E30</f>
        <v>1</v>
      </c>
      <c r="G244" s="12" t="str">
        <f>'WP7'!F30</f>
        <v>LIST</v>
      </c>
      <c r="H244" s="12" t="str">
        <f>'WP7'!G30</f>
        <v>UCHILE</v>
      </c>
      <c r="I244" s="12">
        <f>'WP7'!H30</f>
        <v>18</v>
      </c>
      <c r="J244" s="12">
        <f>'WP7'!I30</f>
        <v>1</v>
      </c>
      <c r="K244" s="12">
        <f>'WP7'!J30</f>
        <v>18</v>
      </c>
      <c r="L244" s="24" t="s">
        <v>534</v>
      </c>
    </row>
    <row r="245" spans="2:12" ht="180">
      <c r="B245" s="8" t="str">
        <f t="shared" si="74"/>
        <v>7</v>
      </c>
      <c r="C245" s="9" t="str">
        <f t="shared" si="75"/>
        <v>Task 7.2</v>
      </c>
      <c r="D245" s="10" t="str">
        <f t="shared" si="76"/>
        <v>Increasing Awareness of Farmers</v>
      </c>
      <c r="E245" s="11" t="str">
        <f t="shared" si="77"/>
        <v>ULIEGE</v>
      </c>
      <c r="F245" s="12">
        <f>'WP7'!E31</f>
        <v>2</v>
      </c>
      <c r="G245" s="12" t="str">
        <f>'WP7'!F31</f>
        <v>LIST</v>
      </c>
      <c r="H245" s="12" t="str">
        <f>'WP7'!G31</f>
        <v>IAAA</v>
      </c>
      <c r="I245" s="12">
        <f>'WP7'!H31</f>
        <v>20</v>
      </c>
      <c r="J245" s="12">
        <f>'WP7'!I31</f>
        <v>1</v>
      </c>
      <c r="K245" s="12">
        <f>'WP7'!J31</f>
        <v>20</v>
      </c>
      <c r="L245" s="24" t="s">
        <v>535</v>
      </c>
    </row>
    <row r="246" spans="2:12" ht="135">
      <c r="B246" s="8" t="str">
        <f t="shared" si="74"/>
        <v>7</v>
      </c>
      <c r="C246" s="9" t="str">
        <f t="shared" si="75"/>
        <v>Task 7.2</v>
      </c>
      <c r="D246" s="10" t="str">
        <f t="shared" si="76"/>
        <v>Increasing Awareness of Farmers</v>
      </c>
      <c r="E246" s="11" t="str">
        <f t="shared" si="77"/>
        <v>ULIEGE</v>
      </c>
      <c r="F246" s="12">
        <f>'WP7'!E32</f>
        <v>1</v>
      </c>
      <c r="G246" s="12" t="str">
        <f>'WP7'!F32</f>
        <v>ULIEGE</v>
      </c>
      <c r="H246" s="12" t="str">
        <f>'WP7'!G32</f>
        <v>UOH</v>
      </c>
      <c r="I246" s="12">
        <f>'WP7'!H32</f>
        <v>30</v>
      </c>
      <c r="J246" s="12">
        <f>'WP7'!I32</f>
        <v>1</v>
      </c>
      <c r="K246" s="12">
        <f>'WP7'!J32</f>
        <v>30</v>
      </c>
      <c r="L246" s="24" t="s">
        <v>536</v>
      </c>
    </row>
    <row r="247" spans="2:12" ht="45">
      <c r="B247" s="8" t="str">
        <f t="shared" si="74"/>
        <v>7</v>
      </c>
      <c r="C247" s="9" t="str">
        <f t="shared" si="75"/>
        <v>Task 7.2</v>
      </c>
      <c r="D247" s="10" t="str">
        <f t="shared" si="76"/>
        <v>Increasing Awareness of Farmers</v>
      </c>
      <c r="E247" s="11" t="str">
        <f t="shared" si="77"/>
        <v>ULIEGE</v>
      </c>
      <c r="F247" s="12">
        <f>'WP7'!E33</f>
        <v>0</v>
      </c>
      <c r="G247" s="12">
        <f>'WP7'!F33</f>
        <v>0</v>
      </c>
      <c r="H247" s="12">
        <f>'WP7'!G33</f>
        <v>0</v>
      </c>
      <c r="I247" s="12">
        <f>'WP7'!H33</f>
        <v>0</v>
      </c>
      <c r="J247" s="12">
        <f>'WP7'!I33</f>
        <v>0</v>
      </c>
      <c r="K247" s="12" t="str">
        <f>'WP7'!J33</f>
        <v/>
      </c>
      <c r="L247" s="24"/>
    </row>
    <row r="248" spans="2:12" ht="45">
      <c r="B248" s="8" t="str">
        <f t="shared" si="74"/>
        <v>7</v>
      </c>
      <c r="C248" s="9" t="str">
        <f t="shared" si="75"/>
        <v>Task 7.2</v>
      </c>
      <c r="D248" s="10" t="str">
        <f t="shared" si="76"/>
        <v>Increasing Awareness of Farmers</v>
      </c>
      <c r="E248" s="11" t="str">
        <f t="shared" si="77"/>
        <v>ULIEGE</v>
      </c>
      <c r="F248" s="12">
        <f>'WP7'!E34</f>
        <v>0</v>
      </c>
      <c r="G248" s="12">
        <f>'WP7'!F34</f>
        <v>0</v>
      </c>
      <c r="H248" s="12">
        <f>'WP7'!G34</f>
        <v>0</v>
      </c>
      <c r="I248" s="12">
        <f>'WP7'!H34</f>
        <v>0</v>
      </c>
      <c r="J248" s="12">
        <f>'WP7'!I34</f>
        <v>0</v>
      </c>
      <c r="K248" s="12" t="str">
        <f>'WP7'!J34</f>
        <v/>
      </c>
      <c r="L248" s="24"/>
    </row>
    <row r="249" spans="2:12">
      <c r="B249" s="13" t="str">
        <f t="shared" si="74"/>
        <v/>
      </c>
      <c r="C249" s="14"/>
      <c r="D249" s="15"/>
      <c r="E249" s="16"/>
      <c r="F249" s="17"/>
      <c r="G249" s="17"/>
      <c r="H249" s="17"/>
      <c r="I249" s="17"/>
      <c r="J249" s="17"/>
      <c r="K249" s="17"/>
      <c r="L249" s="26"/>
    </row>
    <row r="250" spans="2:12">
      <c r="B250" s="13" t="str">
        <f t="shared" si="74"/>
        <v/>
      </c>
      <c r="C250" s="14"/>
      <c r="D250" s="15"/>
      <c r="E250" s="16"/>
      <c r="F250" s="17"/>
      <c r="G250" s="17"/>
      <c r="H250" s="17"/>
      <c r="I250" s="17"/>
      <c r="J250" s="17"/>
      <c r="K250" s="17"/>
      <c r="L250" s="26"/>
    </row>
    <row r="251" spans="2:12" ht="75">
      <c r="B251" s="8" t="str">
        <f t="shared" si="74"/>
        <v>7</v>
      </c>
      <c r="C251" s="9" t="str">
        <f>'WP7'!B37</f>
        <v>Task 7.3</v>
      </c>
      <c r="D251" s="10" t="str">
        <f>'WP7'!C37</f>
        <v>Communicating with Consumer Organisations</v>
      </c>
      <c r="E251" s="11" t="str">
        <f>'WP7'!D37</f>
        <v>ULIEGE</v>
      </c>
      <c r="F251" s="12">
        <f>'WP7'!E37</f>
        <v>1</v>
      </c>
      <c r="G251" s="12" t="str">
        <f>'WP7'!F37</f>
        <v>LIST</v>
      </c>
      <c r="H251" s="12" t="str">
        <f>'WP7'!G37</f>
        <v>UCHILE</v>
      </c>
      <c r="I251" s="12">
        <f>'WP7'!H37</f>
        <v>4</v>
      </c>
      <c r="J251" s="12">
        <f>'WP7'!I37</f>
        <v>1</v>
      </c>
      <c r="K251" s="12">
        <f>'WP7'!J37</f>
        <v>4</v>
      </c>
      <c r="L251" s="24"/>
    </row>
    <row r="252" spans="2:12" ht="75">
      <c r="B252" s="8" t="str">
        <f t="shared" si="74"/>
        <v>7</v>
      </c>
      <c r="C252" s="9" t="str">
        <f t="shared" ref="C252:C257" si="78">C251</f>
        <v>Task 7.3</v>
      </c>
      <c r="D252" s="10" t="str">
        <f t="shared" ref="D252:D257" si="79">D251</f>
        <v>Communicating with Consumer Organisations</v>
      </c>
      <c r="E252" s="11" t="str">
        <f t="shared" ref="E252:E257" si="80">E251</f>
        <v>ULIEGE</v>
      </c>
      <c r="F252" s="12">
        <f>'WP7'!E38</f>
        <v>0</v>
      </c>
      <c r="G252" s="12">
        <f>'WP7'!F38</f>
        <v>0</v>
      </c>
      <c r="H252" s="12">
        <f>'WP7'!G38</f>
        <v>0</v>
      </c>
      <c r="I252" s="12">
        <f>'WP7'!H38</f>
        <v>0</v>
      </c>
      <c r="J252" s="12">
        <f>'WP7'!I38</f>
        <v>0</v>
      </c>
      <c r="K252" s="12" t="str">
        <f>'WP7'!J38</f>
        <v/>
      </c>
      <c r="L252" s="24"/>
    </row>
    <row r="253" spans="2:12" ht="75">
      <c r="B253" s="8" t="str">
        <f t="shared" si="74"/>
        <v>7</v>
      </c>
      <c r="C253" s="9" t="str">
        <f t="shared" si="78"/>
        <v>Task 7.3</v>
      </c>
      <c r="D253" s="10" t="str">
        <f t="shared" si="79"/>
        <v>Communicating with Consumer Organisations</v>
      </c>
      <c r="E253" s="11" t="str">
        <f t="shared" si="80"/>
        <v>ULIEGE</v>
      </c>
      <c r="F253" s="12">
        <f>'WP7'!E39</f>
        <v>0</v>
      </c>
      <c r="G253" s="12">
        <f>'WP7'!F39</f>
        <v>0</v>
      </c>
      <c r="H253" s="12">
        <f>'WP7'!G39</f>
        <v>0</v>
      </c>
      <c r="I253" s="12">
        <f>'WP7'!H39</f>
        <v>0</v>
      </c>
      <c r="J253" s="12">
        <f>'WP7'!I39</f>
        <v>0</v>
      </c>
      <c r="K253" s="12" t="str">
        <f>'WP7'!J39</f>
        <v/>
      </c>
      <c r="L253" s="24"/>
    </row>
    <row r="254" spans="2:12" ht="75">
      <c r="B254" s="8" t="str">
        <f t="shared" si="74"/>
        <v>7</v>
      </c>
      <c r="C254" s="9" t="str">
        <f t="shared" si="78"/>
        <v>Task 7.3</v>
      </c>
      <c r="D254" s="10" t="str">
        <f t="shared" si="79"/>
        <v>Communicating with Consumer Organisations</v>
      </c>
      <c r="E254" s="11" t="str">
        <f t="shared" si="80"/>
        <v>ULIEGE</v>
      </c>
      <c r="F254" s="12">
        <f>'WP7'!E40</f>
        <v>0</v>
      </c>
      <c r="G254" s="12">
        <f>'WP7'!F40</f>
        <v>0</v>
      </c>
      <c r="H254" s="12">
        <f>'WP7'!G40</f>
        <v>0</v>
      </c>
      <c r="I254" s="12">
        <f>'WP7'!H40</f>
        <v>0</v>
      </c>
      <c r="J254" s="12">
        <f>'WP7'!I40</f>
        <v>0</v>
      </c>
      <c r="K254" s="12" t="str">
        <f>'WP7'!J40</f>
        <v/>
      </c>
      <c r="L254" s="24"/>
    </row>
    <row r="255" spans="2:12" ht="75">
      <c r="B255" s="8" t="str">
        <f t="shared" si="74"/>
        <v>7</v>
      </c>
      <c r="C255" s="9" t="str">
        <f t="shared" si="78"/>
        <v>Task 7.3</v>
      </c>
      <c r="D255" s="10" t="str">
        <f t="shared" si="79"/>
        <v>Communicating with Consumer Organisations</v>
      </c>
      <c r="E255" s="11" t="str">
        <f t="shared" si="80"/>
        <v>ULIEGE</v>
      </c>
      <c r="F255" s="12">
        <f>'WP7'!E41</f>
        <v>0</v>
      </c>
      <c r="G255" s="12">
        <f>'WP7'!F41</f>
        <v>0</v>
      </c>
      <c r="H255" s="12">
        <f>'WP7'!G41</f>
        <v>0</v>
      </c>
      <c r="I255" s="12">
        <f>'WP7'!H41</f>
        <v>0</v>
      </c>
      <c r="J255" s="12">
        <f>'WP7'!I41</f>
        <v>0</v>
      </c>
      <c r="K255" s="12" t="str">
        <f>'WP7'!J41</f>
        <v/>
      </c>
      <c r="L255" s="24"/>
    </row>
    <row r="256" spans="2:12" ht="75">
      <c r="B256" s="8" t="str">
        <f t="shared" si="74"/>
        <v>7</v>
      </c>
      <c r="C256" s="9" t="str">
        <f t="shared" si="78"/>
        <v>Task 7.3</v>
      </c>
      <c r="D256" s="10" t="str">
        <f t="shared" si="79"/>
        <v>Communicating with Consumer Organisations</v>
      </c>
      <c r="E256" s="11" t="str">
        <f t="shared" si="80"/>
        <v>ULIEGE</v>
      </c>
      <c r="F256" s="12">
        <f>'WP7'!E42</f>
        <v>0</v>
      </c>
      <c r="G256" s="12">
        <f>'WP7'!F42</f>
        <v>0</v>
      </c>
      <c r="H256" s="12">
        <f>'WP7'!G42</f>
        <v>0</v>
      </c>
      <c r="I256" s="12">
        <f>'WP7'!H42</f>
        <v>0</v>
      </c>
      <c r="J256" s="12">
        <f>'WP7'!I42</f>
        <v>0</v>
      </c>
      <c r="K256" s="12" t="str">
        <f>'WP7'!J42</f>
        <v/>
      </c>
      <c r="L256" s="24"/>
    </row>
    <row r="257" spans="2:12" ht="75">
      <c r="B257" s="8" t="str">
        <f t="shared" si="74"/>
        <v>7</v>
      </c>
      <c r="C257" s="9" t="str">
        <f t="shared" si="78"/>
        <v>Task 7.3</v>
      </c>
      <c r="D257" s="10" t="str">
        <f t="shared" si="79"/>
        <v>Communicating with Consumer Organisations</v>
      </c>
      <c r="E257" s="11" t="str">
        <f t="shared" si="80"/>
        <v>ULIEGE</v>
      </c>
      <c r="F257" s="12">
        <f>'WP7'!E43</f>
        <v>0</v>
      </c>
      <c r="G257" s="12">
        <f>'WP7'!F43</f>
        <v>0</v>
      </c>
      <c r="H257" s="12">
        <f>'WP7'!G43</f>
        <v>0</v>
      </c>
      <c r="I257" s="12">
        <f>'WP7'!H43</f>
        <v>0</v>
      </c>
      <c r="J257" s="12">
        <f>'WP7'!I43</f>
        <v>0</v>
      </c>
      <c r="K257" s="12" t="str">
        <f>'WP7'!J43</f>
        <v/>
      </c>
      <c r="L257" s="24"/>
    </row>
    <row r="258" spans="2:12">
      <c r="B258" s="13" t="str">
        <f t="shared" si="74"/>
        <v/>
      </c>
      <c r="C258" s="14"/>
      <c r="D258" s="15"/>
      <c r="E258" s="16"/>
      <c r="F258" s="17"/>
      <c r="G258" s="17"/>
      <c r="H258" s="17"/>
      <c r="I258" s="17"/>
      <c r="J258" s="17"/>
      <c r="K258" s="17"/>
      <c r="L258" s="26"/>
    </row>
    <row r="259" spans="2:12">
      <c r="B259" s="13" t="str">
        <f t="shared" si="74"/>
        <v/>
      </c>
      <c r="C259" s="14"/>
      <c r="D259" s="15"/>
      <c r="E259" s="16"/>
      <c r="F259" s="17"/>
      <c r="G259" s="17"/>
      <c r="H259" s="17"/>
      <c r="I259" s="17"/>
      <c r="J259" s="17"/>
      <c r="K259" s="17"/>
      <c r="L259" s="26"/>
    </row>
    <row r="260" spans="2:12">
      <c r="B260" s="8" t="str">
        <f t="shared" si="74"/>
        <v>7</v>
      </c>
      <c r="C260" s="9" t="str">
        <f>'WP7'!B46</f>
        <v>Task 7.4</v>
      </c>
      <c r="D260" s="12" t="str">
        <f>'WP7'!C46</f>
        <v>Regulations for a Resilient Agriculture</v>
      </c>
      <c r="E260" s="11" t="str">
        <f>'WP7'!D46</f>
        <v>LIST</v>
      </c>
      <c r="F260" s="12">
        <f>'WP7'!E46</f>
        <v>0</v>
      </c>
      <c r="G260" s="12">
        <f>'WP7'!F46</f>
        <v>0</v>
      </c>
      <c r="H260" s="12">
        <f>'WP7'!G46</f>
        <v>0</v>
      </c>
      <c r="I260" s="12">
        <f>'WP7'!H46</f>
        <v>0</v>
      </c>
      <c r="J260" s="12">
        <f>'WP7'!I46</f>
        <v>0</v>
      </c>
      <c r="K260" s="12">
        <f>'WP7'!J46</f>
        <v>0</v>
      </c>
      <c r="L260" s="24"/>
    </row>
    <row r="261" spans="2:12" ht="60">
      <c r="B261" s="8" t="str">
        <f t="shared" si="74"/>
        <v>7</v>
      </c>
      <c r="C261" s="9" t="str">
        <f t="shared" ref="C261:C266" si="81">C260</f>
        <v>Task 7.4</v>
      </c>
      <c r="D261" s="10" t="str">
        <f t="shared" ref="D261:D266" si="82">D260</f>
        <v>Regulations for a Resilient Agriculture</v>
      </c>
      <c r="E261" s="11" t="str">
        <f t="shared" ref="E261:E266" si="83">E260</f>
        <v>LIST</v>
      </c>
      <c r="F261" s="12">
        <f>'WP7'!E47</f>
        <v>0</v>
      </c>
      <c r="G261" s="12">
        <f>'WP7'!F47</f>
        <v>0</v>
      </c>
      <c r="H261" s="12">
        <f>'WP7'!G47</f>
        <v>0</v>
      </c>
      <c r="I261" s="12">
        <f>'WP7'!H47</f>
        <v>0</v>
      </c>
      <c r="J261" s="12">
        <f>'WP7'!I47</f>
        <v>0</v>
      </c>
      <c r="K261" s="12">
        <f>'WP7'!J47</f>
        <v>0</v>
      </c>
      <c r="L261" s="24"/>
    </row>
    <row r="262" spans="2:12" ht="60">
      <c r="B262" s="8" t="str">
        <f t="shared" si="74"/>
        <v>7</v>
      </c>
      <c r="C262" s="9" t="str">
        <f t="shared" si="81"/>
        <v>Task 7.4</v>
      </c>
      <c r="D262" s="10" t="str">
        <f t="shared" si="82"/>
        <v>Regulations for a Resilient Agriculture</v>
      </c>
      <c r="E262" s="11" t="str">
        <f t="shared" si="83"/>
        <v>LIST</v>
      </c>
      <c r="F262" s="12">
        <f>'WP7'!E48</f>
        <v>0</v>
      </c>
      <c r="G262" s="12">
        <f>'WP7'!F48</f>
        <v>0</v>
      </c>
      <c r="H262" s="12">
        <f>'WP7'!G48</f>
        <v>0</v>
      </c>
      <c r="I262" s="12">
        <f>'WP7'!H48</f>
        <v>0</v>
      </c>
      <c r="J262" s="12">
        <f>'WP7'!I48</f>
        <v>0</v>
      </c>
      <c r="K262" s="12" t="str">
        <f>'WP7'!J48</f>
        <v/>
      </c>
      <c r="L262" s="24"/>
    </row>
    <row r="263" spans="2:12" ht="60">
      <c r="B263" s="8" t="str">
        <f t="shared" si="74"/>
        <v>7</v>
      </c>
      <c r="C263" s="9" t="str">
        <f t="shared" si="81"/>
        <v>Task 7.4</v>
      </c>
      <c r="D263" s="10" t="str">
        <f t="shared" si="82"/>
        <v>Regulations for a Resilient Agriculture</v>
      </c>
      <c r="E263" s="11" t="str">
        <f t="shared" si="83"/>
        <v>LIST</v>
      </c>
      <c r="F263" s="12">
        <f>'WP7'!E49</f>
        <v>0</v>
      </c>
      <c r="G263" s="12">
        <f>'WP7'!F49</f>
        <v>0</v>
      </c>
      <c r="H263" s="12">
        <f>'WP7'!G49</f>
        <v>0</v>
      </c>
      <c r="I263" s="12">
        <f>'WP7'!H49</f>
        <v>0</v>
      </c>
      <c r="J263" s="12">
        <f>'WP7'!I49</f>
        <v>0</v>
      </c>
      <c r="K263" s="12" t="str">
        <f>'WP7'!J49</f>
        <v/>
      </c>
      <c r="L263" s="24"/>
    </row>
    <row r="264" spans="2:12" ht="60">
      <c r="B264" s="8" t="str">
        <f t="shared" si="74"/>
        <v>7</v>
      </c>
      <c r="C264" s="9" t="str">
        <f t="shared" si="81"/>
        <v>Task 7.4</v>
      </c>
      <c r="D264" s="10" t="str">
        <f t="shared" si="82"/>
        <v>Regulations for a Resilient Agriculture</v>
      </c>
      <c r="E264" s="11" t="str">
        <f t="shared" si="83"/>
        <v>LIST</v>
      </c>
      <c r="F264" s="12">
        <f>'WP7'!E50</f>
        <v>0</v>
      </c>
      <c r="G264" s="12">
        <f>'WP7'!F50</f>
        <v>0</v>
      </c>
      <c r="H264" s="12">
        <f>'WP7'!G50</f>
        <v>0</v>
      </c>
      <c r="I264" s="12">
        <f>'WP7'!H50</f>
        <v>0</v>
      </c>
      <c r="J264" s="12">
        <f>'WP7'!I50</f>
        <v>0</v>
      </c>
      <c r="K264" s="12" t="str">
        <f>'WP7'!J50</f>
        <v/>
      </c>
      <c r="L264" s="24"/>
    </row>
    <row r="265" spans="2:12" ht="60">
      <c r="B265" s="8" t="str">
        <f t="shared" si="74"/>
        <v>7</v>
      </c>
      <c r="C265" s="9" t="str">
        <f t="shared" si="81"/>
        <v>Task 7.4</v>
      </c>
      <c r="D265" s="10" t="str">
        <f t="shared" si="82"/>
        <v>Regulations for a Resilient Agriculture</v>
      </c>
      <c r="E265" s="11" t="str">
        <f t="shared" si="83"/>
        <v>LIST</v>
      </c>
      <c r="F265" s="12">
        <f>'WP7'!E51</f>
        <v>0</v>
      </c>
      <c r="G265" s="12">
        <f>'WP7'!F51</f>
        <v>0</v>
      </c>
      <c r="H265" s="12">
        <f>'WP7'!G51</f>
        <v>0</v>
      </c>
      <c r="I265" s="12">
        <f>'WP7'!H51</f>
        <v>0</v>
      </c>
      <c r="J265" s="12">
        <f>'WP7'!I51</f>
        <v>0</v>
      </c>
      <c r="K265" s="12" t="str">
        <f>'WP7'!J51</f>
        <v/>
      </c>
      <c r="L265" s="24"/>
    </row>
    <row r="266" spans="2:12" ht="60">
      <c r="B266" s="8" t="str">
        <f t="shared" si="74"/>
        <v>7</v>
      </c>
      <c r="C266" s="9" t="str">
        <f t="shared" si="81"/>
        <v>Task 7.4</v>
      </c>
      <c r="D266" s="10" t="str">
        <f t="shared" si="82"/>
        <v>Regulations for a Resilient Agriculture</v>
      </c>
      <c r="E266" s="11" t="str">
        <f t="shared" si="83"/>
        <v>LIST</v>
      </c>
      <c r="F266" s="12">
        <f>'WP7'!E52</f>
        <v>0</v>
      </c>
      <c r="G266" s="12">
        <f>'WP7'!F52</f>
        <v>0</v>
      </c>
      <c r="H266" s="12">
        <f>'WP7'!G52</f>
        <v>0</v>
      </c>
      <c r="I266" s="12">
        <f>'WP7'!H52</f>
        <v>0</v>
      </c>
      <c r="J266" s="12">
        <f>'WP7'!I52</f>
        <v>0</v>
      </c>
      <c r="K266" s="12" t="str">
        <f>'WP7'!J52</f>
        <v/>
      </c>
      <c r="L266" s="24"/>
    </row>
    <row r="267" spans="2:12">
      <c r="B267" s="13" t="str">
        <f t="shared" si="74"/>
        <v/>
      </c>
      <c r="C267" s="14"/>
      <c r="D267" s="15"/>
      <c r="E267" s="16"/>
      <c r="F267" s="17"/>
      <c r="G267" s="17"/>
      <c r="H267" s="17"/>
      <c r="I267" s="17"/>
      <c r="J267" s="17"/>
      <c r="K267" s="17"/>
      <c r="L267" s="26"/>
    </row>
    <row r="268" spans="2:12">
      <c r="B268" s="13" t="str">
        <f t="shared" si="74"/>
        <v/>
      </c>
      <c r="C268" s="14"/>
      <c r="D268" s="15"/>
      <c r="E268" s="16"/>
      <c r="F268" s="17"/>
      <c r="G268" s="17"/>
      <c r="H268" s="17"/>
      <c r="I268" s="17"/>
      <c r="J268" s="17"/>
      <c r="K268" s="17"/>
      <c r="L268" s="26"/>
    </row>
    <row r="269" spans="2:12" ht="150">
      <c r="B269" s="8" t="str">
        <f t="shared" si="74"/>
        <v>7</v>
      </c>
      <c r="C269" s="9" t="str">
        <f>'WP7'!B55</f>
        <v>Task 7.5</v>
      </c>
      <c r="D269" s="10" t="str">
        <f>'WP7'!C55</f>
        <v>Products and Services for a Resilient Agriculture</v>
      </c>
      <c r="E269" s="11" t="str">
        <f>'WP7'!D55</f>
        <v>AGROP</v>
      </c>
      <c r="F269" s="12">
        <f>'WP7'!E55</f>
        <v>1</v>
      </c>
      <c r="G269" s="12" t="str">
        <f>'WP7'!F55</f>
        <v>AGROP</v>
      </c>
      <c r="H269" s="12" t="str">
        <f>'WP7'!G55</f>
        <v>UOH</v>
      </c>
      <c r="I269" s="12">
        <v>12</v>
      </c>
      <c r="J269" s="12">
        <f>'WP7'!I55</f>
        <v>1</v>
      </c>
      <c r="K269" s="12">
        <f>'WP7'!J55</f>
        <v>5</v>
      </c>
      <c r="L269" s="24" t="s">
        <v>537</v>
      </c>
    </row>
    <row r="270" spans="2:12" ht="150">
      <c r="B270" s="8" t="str">
        <f t="shared" si="74"/>
        <v>7</v>
      </c>
      <c r="C270" s="9" t="str">
        <f t="shared" ref="C270:C275" si="84">C269</f>
        <v>Task 7.5</v>
      </c>
      <c r="D270" s="10" t="str">
        <f t="shared" ref="D270:D275" si="85">D269</f>
        <v>Products and Services for a Resilient Agriculture</v>
      </c>
      <c r="E270" s="11" t="str">
        <f t="shared" ref="E270:E275" si="86">E269</f>
        <v>AGROP</v>
      </c>
      <c r="F270" s="12">
        <f>'WP7'!E56</f>
        <v>2</v>
      </c>
      <c r="G270" s="12" t="str">
        <f>'WP7'!F56</f>
        <v>AGROP</v>
      </c>
      <c r="H270" s="12" t="str">
        <f>'WP7'!G56</f>
        <v>AURA</v>
      </c>
      <c r="I270" s="12">
        <v>12</v>
      </c>
      <c r="J270" s="12">
        <f>'WP7'!I56</f>
        <v>1</v>
      </c>
      <c r="K270" s="12">
        <f>'WP7'!J56</f>
        <v>5</v>
      </c>
      <c r="L270" s="24" t="s">
        <v>537</v>
      </c>
    </row>
    <row r="271" spans="2:12" ht="75">
      <c r="B271" s="8" t="str">
        <f t="shared" si="74"/>
        <v>7</v>
      </c>
      <c r="C271" s="9" t="str">
        <f t="shared" si="84"/>
        <v>Task 7.5</v>
      </c>
      <c r="D271" s="10" t="str">
        <f t="shared" si="85"/>
        <v>Products and Services for a Resilient Agriculture</v>
      </c>
      <c r="E271" s="11" t="str">
        <f t="shared" si="86"/>
        <v>AGROP</v>
      </c>
      <c r="F271" s="12">
        <f>'WP7'!E57</f>
        <v>1</v>
      </c>
      <c r="G271" s="12" t="str">
        <f>'WP7'!F57</f>
        <v>AURA</v>
      </c>
      <c r="H271" s="12" t="str">
        <f>'WP7'!G57</f>
        <v>AGROP</v>
      </c>
      <c r="I271" s="12">
        <f>'WP7'!H57</f>
        <v>9</v>
      </c>
      <c r="J271" s="12">
        <f>'WP7'!I57</f>
        <v>1</v>
      </c>
      <c r="K271" s="12">
        <f>'WP7'!J57</f>
        <v>9</v>
      </c>
      <c r="L271" s="24" t="s">
        <v>538</v>
      </c>
    </row>
    <row r="272" spans="2:12" ht="75">
      <c r="B272" s="8" t="str">
        <f t="shared" si="74"/>
        <v>7</v>
      </c>
      <c r="C272" s="9" t="str">
        <f t="shared" si="84"/>
        <v>Task 7.5</v>
      </c>
      <c r="D272" s="10" t="str">
        <f t="shared" si="85"/>
        <v>Products and Services for a Resilient Agriculture</v>
      </c>
      <c r="E272" s="11" t="str">
        <f t="shared" si="86"/>
        <v>AGROP</v>
      </c>
      <c r="F272" s="12">
        <f>'WP7'!E58</f>
        <v>2</v>
      </c>
      <c r="G272" s="12" t="str">
        <f>'WP7'!F58</f>
        <v>AURA</v>
      </c>
      <c r="H272" s="12" t="str">
        <f>'WP7'!G58</f>
        <v>AGROP</v>
      </c>
      <c r="I272" s="12">
        <f>'WP7'!H58</f>
        <v>9</v>
      </c>
      <c r="J272" s="12">
        <f>'WP7'!I58</f>
        <v>1</v>
      </c>
      <c r="K272" s="12">
        <f>'WP7'!J58</f>
        <v>9</v>
      </c>
      <c r="L272" s="24" t="s">
        <v>538</v>
      </c>
    </row>
    <row r="273" spans="2:12" ht="150">
      <c r="B273" s="8" t="str">
        <f t="shared" si="74"/>
        <v>7</v>
      </c>
      <c r="C273" s="9" t="str">
        <f t="shared" si="84"/>
        <v>Task 7.5</v>
      </c>
      <c r="D273" s="10" t="str">
        <f t="shared" si="85"/>
        <v>Products and Services for a Resilient Agriculture</v>
      </c>
      <c r="E273" s="11" t="str">
        <f t="shared" si="86"/>
        <v>AGROP</v>
      </c>
      <c r="F273" s="12">
        <f>'WP7'!E59</f>
        <v>1</v>
      </c>
      <c r="G273" s="12" t="str">
        <f>'WP7'!F59</f>
        <v>AGROP</v>
      </c>
      <c r="H273" s="12" t="str">
        <f>'WP7'!G59</f>
        <v>UOH</v>
      </c>
      <c r="I273" s="12">
        <v>24</v>
      </c>
      <c r="J273" s="12">
        <f>'WP7'!I59</f>
        <v>1</v>
      </c>
      <c r="K273" s="12">
        <f>'WP7'!J59</f>
        <v>17</v>
      </c>
      <c r="L273" s="24" t="s">
        <v>537</v>
      </c>
    </row>
    <row r="274" spans="2:12" ht="150">
      <c r="B274" s="8" t="str">
        <f t="shared" si="74"/>
        <v>7</v>
      </c>
      <c r="C274" s="9" t="str">
        <f t="shared" si="84"/>
        <v>Task 7.5</v>
      </c>
      <c r="D274" s="10" t="str">
        <f t="shared" si="85"/>
        <v>Products and Services for a Resilient Agriculture</v>
      </c>
      <c r="E274" s="11" t="str">
        <f t="shared" si="86"/>
        <v>AGROP</v>
      </c>
      <c r="F274" s="12">
        <f>'WP7'!E60</f>
        <v>2</v>
      </c>
      <c r="G274" s="12" t="str">
        <f>'WP7'!F60</f>
        <v>AGROP</v>
      </c>
      <c r="H274" s="12" t="str">
        <f>'WP7'!G60</f>
        <v>AURA</v>
      </c>
      <c r="I274" s="12">
        <v>24</v>
      </c>
      <c r="J274" s="12">
        <f>'WP7'!I60</f>
        <v>1</v>
      </c>
      <c r="K274" s="12">
        <f>'WP7'!J60</f>
        <v>17</v>
      </c>
      <c r="L274" s="24" t="s">
        <v>537</v>
      </c>
    </row>
    <row r="275" spans="2:12" ht="75">
      <c r="B275" s="8" t="str">
        <f t="shared" si="74"/>
        <v>7</v>
      </c>
      <c r="C275" s="9" t="str">
        <f t="shared" si="84"/>
        <v>Task 7.5</v>
      </c>
      <c r="D275" s="10" t="str">
        <f t="shared" si="85"/>
        <v>Products and Services for a Resilient Agriculture</v>
      </c>
      <c r="E275" s="11" t="str">
        <f t="shared" si="86"/>
        <v>AGROP</v>
      </c>
      <c r="F275" s="12">
        <f>'WP7'!E61</f>
        <v>0</v>
      </c>
      <c r="G275" s="12">
        <f>'WP7'!F61</f>
        <v>0</v>
      </c>
      <c r="H275" s="12">
        <f>'WP7'!G61</f>
        <v>0</v>
      </c>
      <c r="I275" s="12">
        <f>'WP7'!H61</f>
        <v>0</v>
      </c>
      <c r="J275" s="12">
        <f>'WP7'!I61</f>
        <v>0</v>
      </c>
      <c r="K275" s="12" t="str">
        <f>'WP7'!J61</f>
        <v/>
      </c>
      <c r="L275" s="24"/>
    </row>
    <row r="276" spans="2:12">
      <c r="B276" s="13" t="str">
        <f t="shared" si="74"/>
        <v/>
      </c>
      <c r="C276" s="14"/>
      <c r="D276" s="15"/>
      <c r="E276" s="16"/>
      <c r="F276" s="17"/>
      <c r="G276" s="17"/>
      <c r="H276" s="17"/>
      <c r="I276" s="17"/>
      <c r="J276" s="17"/>
      <c r="K276" s="17"/>
      <c r="L276" s="26"/>
    </row>
    <row r="277" spans="2:12">
      <c r="B277" s="13" t="str">
        <f t="shared" si="74"/>
        <v/>
      </c>
      <c r="C277" s="14"/>
      <c r="D277" s="15"/>
      <c r="E277" s="16"/>
      <c r="F277" s="17"/>
      <c r="G277" s="17"/>
      <c r="H277" s="17"/>
      <c r="I277" s="17"/>
      <c r="J277" s="17"/>
      <c r="K277" s="17"/>
      <c r="L277" s="26"/>
    </row>
    <row r="278" spans="2:12" ht="60">
      <c r="B278" s="8" t="str">
        <f t="shared" si="74"/>
        <v>7</v>
      </c>
      <c r="C278" s="9" t="str">
        <f>'WP7'!B64</f>
        <v>Task 7.6</v>
      </c>
      <c r="D278" s="10" t="str">
        <f>'WP7'!C64</f>
        <v>Fostering Open Innovation</v>
      </c>
      <c r="E278" s="11" t="str">
        <f>'WP7'!D64</f>
        <v>ULIEGE</v>
      </c>
      <c r="F278" s="12">
        <f>'WP7'!E64</f>
        <v>2</v>
      </c>
      <c r="G278" s="12" t="str">
        <f>'WP7'!F64</f>
        <v>ULIEGE</v>
      </c>
      <c r="H278" s="12" t="str">
        <f>'WP7'!G64</f>
        <v>UOH</v>
      </c>
      <c r="I278" s="12">
        <f>'WP7'!H64</f>
        <v>12</v>
      </c>
      <c r="J278" s="12">
        <f>'WP7'!I64</f>
        <v>2</v>
      </c>
      <c r="K278" s="12">
        <f>'WP7'!J64</f>
        <v>13</v>
      </c>
      <c r="L278" s="24" t="s">
        <v>539</v>
      </c>
    </row>
    <row r="279" spans="2:12" ht="60">
      <c r="B279" s="8" t="str">
        <f t="shared" si="74"/>
        <v>7</v>
      </c>
      <c r="C279" s="9" t="str">
        <f t="shared" ref="C279:E282" si="87">C278</f>
        <v>Task 7.6</v>
      </c>
      <c r="D279" s="10" t="str">
        <f t="shared" si="87"/>
        <v>Fostering Open Innovation</v>
      </c>
      <c r="E279" s="11" t="str">
        <f t="shared" si="87"/>
        <v>ULIEGE</v>
      </c>
      <c r="F279" s="12">
        <f>'WP7'!E65</f>
        <v>2</v>
      </c>
      <c r="G279" s="12" t="str">
        <f>'WP7'!F65</f>
        <v>ULIEGE</v>
      </c>
      <c r="H279" s="12" t="str">
        <f>'WP7'!G65</f>
        <v>UOH</v>
      </c>
      <c r="I279" s="12">
        <f>'WP7'!H65</f>
        <v>24</v>
      </c>
      <c r="J279" s="12">
        <f>'WP7'!I65</f>
        <v>2</v>
      </c>
      <c r="K279" s="12">
        <f>'WP7'!J65</f>
        <v>25</v>
      </c>
      <c r="L279" s="24" t="s">
        <v>539</v>
      </c>
    </row>
    <row r="280" spans="2:12" ht="60">
      <c r="B280" s="8" t="str">
        <f t="shared" si="74"/>
        <v>7</v>
      </c>
      <c r="C280" s="9" t="str">
        <f t="shared" si="87"/>
        <v>Task 7.6</v>
      </c>
      <c r="D280" s="10" t="str">
        <f t="shared" si="87"/>
        <v>Fostering Open Innovation</v>
      </c>
      <c r="E280" s="11" t="str">
        <f t="shared" si="87"/>
        <v>ULIEGE</v>
      </c>
      <c r="F280" s="12">
        <f>'WP7'!E66</f>
        <v>2</v>
      </c>
      <c r="G280" s="12" t="str">
        <f>'WP7'!F66</f>
        <v>ULIEGE</v>
      </c>
      <c r="H280" s="12" t="str">
        <f>'WP7'!G66</f>
        <v>UCHILE</v>
      </c>
      <c r="I280" s="12">
        <f>'WP7'!H66</f>
        <v>32</v>
      </c>
      <c r="J280" s="12">
        <f>'WP7'!I66</f>
        <v>2</v>
      </c>
      <c r="K280" s="12">
        <f>'WP7'!J66</f>
        <v>33</v>
      </c>
      <c r="L280" s="24" t="s">
        <v>539</v>
      </c>
    </row>
    <row r="281" spans="2:12" ht="75">
      <c r="B281" s="8" t="str">
        <f t="shared" si="74"/>
        <v>7</v>
      </c>
      <c r="C281" s="9" t="str">
        <f t="shared" si="87"/>
        <v>Task 7.6</v>
      </c>
      <c r="D281" s="10" t="str">
        <f t="shared" si="87"/>
        <v>Fostering Open Innovation</v>
      </c>
      <c r="E281" s="11" t="str">
        <f t="shared" si="87"/>
        <v>ULIEGE</v>
      </c>
      <c r="F281" s="12">
        <f>'WP7'!E67</f>
        <v>24</v>
      </c>
      <c r="G281" s="12" t="str">
        <f>'WP7'!F67</f>
        <v>UOH</v>
      </c>
      <c r="H281" s="12" t="str">
        <f>'WP7'!G67</f>
        <v>ULIEGE</v>
      </c>
      <c r="I281" s="12">
        <f>'WP7'!H67</f>
        <v>9</v>
      </c>
      <c r="J281" s="12">
        <f>'WP7'!I67</f>
        <v>1</v>
      </c>
      <c r="K281" s="12">
        <f>'WP7'!J67</f>
        <v>9</v>
      </c>
      <c r="L281" s="24" t="s">
        <v>540</v>
      </c>
    </row>
    <row r="282" spans="2:12" ht="75">
      <c r="B282" s="8" t="str">
        <f t="shared" si="74"/>
        <v>7</v>
      </c>
      <c r="C282" s="9" t="str">
        <f t="shared" si="87"/>
        <v>Task 7.6</v>
      </c>
      <c r="D282" s="10" t="str">
        <f t="shared" si="87"/>
        <v>Fostering Open Innovation</v>
      </c>
      <c r="E282" s="11" t="str">
        <f t="shared" si="87"/>
        <v>ULIEGE</v>
      </c>
      <c r="F282" s="12">
        <f>'WP7'!E68</f>
        <v>9</v>
      </c>
      <c r="G282" s="12" t="str">
        <f>'WP7'!F68</f>
        <v>UCHILE</v>
      </c>
      <c r="H282" s="12" t="str">
        <f>'WP7'!G68</f>
        <v>ULIEGE</v>
      </c>
      <c r="I282" s="12">
        <f>'WP7'!H68</f>
        <v>9</v>
      </c>
      <c r="J282" s="12">
        <f>'WP7'!I68</f>
        <v>1</v>
      </c>
      <c r="K282" s="12">
        <f>'WP7'!J68</f>
        <v>9</v>
      </c>
      <c r="L282" s="24" t="s">
        <v>541</v>
      </c>
    </row>
    <row r="283" spans="2:12" ht="45">
      <c r="B283" s="8" t="str">
        <f t="shared" ref="B283:B290" si="88">MID(C283,6,1)</f>
        <v>7</v>
      </c>
      <c r="C283" s="9" t="str">
        <f t="shared" ref="C283:C288" si="89">C282</f>
        <v>Task 7.6</v>
      </c>
      <c r="D283" s="10" t="str">
        <f t="shared" ref="D283:D288" si="90">D282</f>
        <v>Fostering Open Innovation</v>
      </c>
      <c r="E283" s="11" t="str">
        <f t="shared" ref="E283:E288" si="91">E282</f>
        <v>ULIEGE</v>
      </c>
      <c r="F283" s="12">
        <f>'WP7'!E69</f>
        <v>0</v>
      </c>
      <c r="G283" s="12">
        <f>'WP7'!F69</f>
        <v>0</v>
      </c>
      <c r="H283" s="12">
        <f>'WP7'!G69</f>
        <v>0</v>
      </c>
      <c r="I283" s="12">
        <f>'WP7'!H69</f>
        <v>0</v>
      </c>
      <c r="J283" s="12">
        <f>'WP7'!I69</f>
        <v>0</v>
      </c>
      <c r="K283" s="12" t="str">
        <f>'WP7'!J69</f>
        <v/>
      </c>
      <c r="L283" s="24"/>
    </row>
    <row r="284" spans="2:12" ht="45">
      <c r="B284" s="8" t="str">
        <f t="shared" si="88"/>
        <v>7</v>
      </c>
      <c r="C284" s="9" t="str">
        <f t="shared" si="89"/>
        <v>Task 7.6</v>
      </c>
      <c r="D284" s="10" t="str">
        <f t="shared" si="90"/>
        <v>Fostering Open Innovation</v>
      </c>
      <c r="E284" s="11" t="str">
        <f t="shared" si="91"/>
        <v>ULIEGE</v>
      </c>
      <c r="F284" s="12">
        <f>'WP7'!E70</f>
        <v>0</v>
      </c>
      <c r="G284" s="12">
        <f>'WP7'!F70</f>
        <v>0</v>
      </c>
      <c r="H284" s="12">
        <f>'WP7'!G70</f>
        <v>0</v>
      </c>
      <c r="I284" s="12">
        <f>'WP7'!H70</f>
        <v>0</v>
      </c>
      <c r="J284" s="12">
        <f>'WP7'!I70</f>
        <v>0</v>
      </c>
      <c r="K284" s="12" t="str">
        <f>'WP7'!J70</f>
        <v/>
      </c>
      <c r="L284" s="24"/>
    </row>
    <row r="285" spans="2:12" ht="45">
      <c r="B285" s="8" t="str">
        <f t="shared" si="88"/>
        <v>7</v>
      </c>
      <c r="C285" s="9" t="str">
        <f t="shared" si="89"/>
        <v>Task 7.6</v>
      </c>
      <c r="D285" s="10" t="str">
        <f t="shared" si="90"/>
        <v>Fostering Open Innovation</v>
      </c>
      <c r="E285" s="11" t="str">
        <f t="shared" si="91"/>
        <v>ULIEGE</v>
      </c>
      <c r="F285" s="12">
        <f>'WP7'!E71</f>
        <v>0</v>
      </c>
      <c r="G285" s="12">
        <f>'WP7'!F71</f>
        <v>0</v>
      </c>
      <c r="H285" s="12">
        <f>'WP7'!G71</f>
        <v>0</v>
      </c>
      <c r="I285" s="12">
        <f>'WP7'!H71</f>
        <v>0</v>
      </c>
      <c r="J285" s="12">
        <f>'WP7'!I71</f>
        <v>0</v>
      </c>
      <c r="K285" s="12" t="str">
        <f>'WP7'!J71</f>
        <v/>
      </c>
      <c r="L285" s="24"/>
    </row>
    <row r="286" spans="2:12" ht="45">
      <c r="B286" s="8" t="str">
        <f t="shared" si="88"/>
        <v>7</v>
      </c>
      <c r="C286" s="9" t="str">
        <f t="shared" si="89"/>
        <v>Task 7.6</v>
      </c>
      <c r="D286" s="10" t="str">
        <f t="shared" si="90"/>
        <v>Fostering Open Innovation</v>
      </c>
      <c r="E286" s="11" t="str">
        <f t="shared" si="91"/>
        <v>ULIEGE</v>
      </c>
      <c r="F286" s="12">
        <f>'WP7'!E72</f>
        <v>0</v>
      </c>
      <c r="G286" s="12">
        <f>'WP7'!F72</f>
        <v>0</v>
      </c>
      <c r="H286" s="12">
        <f>'WP7'!G72</f>
        <v>0</v>
      </c>
      <c r="I286" s="12">
        <f>'WP7'!H72</f>
        <v>0</v>
      </c>
      <c r="J286" s="12">
        <f>'WP7'!I72</f>
        <v>0</v>
      </c>
      <c r="K286" s="12" t="str">
        <f>'WP7'!J72</f>
        <v/>
      </c>
      <c r="L286" s="24"/>
    </row>
    <row r="287" spans="2:12" ht="45">
      <c r="B287" s="8" t="str">
        <f t="shared" si="88"/>
        <v>7</v>
      </c>
      <c r="C287" s="9" t="str">
        <f t="shared" si="89"/>
        <v>Task 7.6</v>
      </c>
      <c r="D287" s="10" t="str">
        <f t="shared" si="90"/>
        <v>Fostering Open Innovation</v>
      </c>
      <c r="E287" s="11" t="str">
        <f t="shared" si="91"/>
        <v>ULIEGE</v>
      </c>
      <c r="F287" s="12">
        <f>'WP7'!E73</f>
        <v>0</v>
      </c>
      <c r="G287" s="12">
        <f>'WP7'!F73</f>
        <v>0</v>
      </c>
      <c r="H287" s="12">
        <f>'WP7'!G73</f>
        <v>0</v>
      </c>
      <c r="I287" s="12">
        <f>'WP7'!H73</f>
        <v>0</v>
      </c>
      <c r="J287" s="12">
        <f>'WP7'!I73</f>
        <v>0</v>
      </c>
      <c r="K287" s="12" t="str">
        <f>'WP7'!J73</f>
        <v/>
      </c>
      <c r="L287" s="24"/>
    </row>
    <row r="288" spans="2:12" ht="45">
      <c r="B288" s="8" t="str">
        <f t="shared" si="88"/>
        <v>7</v>
      </c>
      <c r="C288" s="9" t="str">
        <f t="shared" si="89"/>
        <v>Task 7.6</v>
      </c>
      <c r="D288" s="10" t="str">
        <f t="shared" si="90"/>
        <v>Fostering Open Innovation</v>
      </c>
      <c r="E288" s="11" t="str">
        <f t="shared" si="91"/>
        <v>ULIEGE</v>
      </c>
      <c r="F288" s="12">
        <f>'WP7'!E74</f>
        <v>0</v>
      </c>
      <c r="G288" s="12">
        <f>'WP7'!F74</f>
        <v>0</v>
      </c>
      <c r="H288" s="12">
        <f>'WP7'!G74</f>
        <v>0</v>
      </c>
      <c r="I288" s="12">
        <f>'WP7'!H74</f>
        <v>0</v>
      </c>
      <c r="J288" s="12">
        <f>'WP7'!I74</f>
        <v>0</v>
      </c>
      <c r="K288" s="12" t="str">
        <f>'WP7'!J74</f>
        <v/>
      </c>
      <c r="L288" s="24"/>
    </row>
    <row r="289" spans="2:12" ht="45">
      <c r="B289" s="8" t="str">
        <f t="shared" si="88"/>
        <v>7</v>
      </c>
      <c r="C289" s="9" t="str">
        <f>C282</f>
        <v>Task 7.6</v>
      </c>
      <c r="D289" s="10" t="str">
        <f>D282</f>
        <v>Fostering Open Innovation</v>
      </c>
      <c r="E289" s="11" t="str">
        <f>E282</f>
        <v>ULIEGE</v>
      </c>
      <c r="F289" s="12">
        <f>'WP7'!E75</f>
        <v>0</v>
      </c>
      <c r="G289" s="12">
        <f>'WP7'!F75</f>
        <v>0</v>
      </c>
      <c r="H289" s="12">
        <f>'WP7'!G75</f>
        <v>0</v>
      </c>
      <c r="I289" s="12">
        <f>'WP7'!H75</f>
        <v>0</v>
      </c>
      <c r="J289" s="12">
        <f>'WP7'!I75</f>
        <v>0</v>
      </c>
      <c r="K289" s="12" t="str">
        <f>'WP7'!J75</f>
        <v/>
      </c>
      <c r="L289" s="24"/>
    </row>
    <row r="290" spans="2:12" ht="45">
      <c r="B290" s="29" t="str">
        <f t="shared" si="88"/>
        <v>7</v>
      </c>
      <c r="C290" s="30" t="str">
        <f>C289</f>
        <v>Task 7.6</v>
      </c>
      <c r="D290" s="31" t="str">
        <f>D289</f>
        <v>Fostering Open Innovation</v>
      </c>
      <c r="E290" s="32" t="str">
        <f>E289</f>
        <v>ULIEGE</v>
      </c>
      <c r="F290" s="33">
        <f>'WP7'!E76</f>
        <v>0</v>
      </c>
      <c r="G290" s="33">
        <f>'WP7'!F76</f>
        <v>0</v>
      </c>
      <c r="H290" s="33">
        <f>'WP7'!G76</f>
        <v>0</v>
      </c>
      <c r="I290" s="33">
        <f>'WP7'!H76</f>
        <v>0</v>
      </c>
      <c r="J290" s="33">
        <f>'WP7'!I76</f>
        <v>0</v>
      </c>
      <c r="K290" s="33" t="str">
        <f>'WP7'!J76</f>
        <v/>
      </c>
      <c r="L290"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2"/>
  <sheetViews>
    <sheetView topLeftCell="A75" workbookViewId="0">
      <selection activeCell="F22" sqref="F22"/>
    </sheetView>
  </sheetViews>
  <sheetFormatPr baseColWidth="10" defaultRowHeight="15"/>
  <sheetData>
    <row r="2" spans="1:7" ht="30">
      <c r="A2" s="168" t="s">
        <v>58</v>
      </c>
      <c r="B2" s="168" t="s">
        <v>59</v>
      </c>
      <c r="C2" s="168" t="s">
        <v>60</v>
      </c>
      <c r="D2" s="168" t="s">
        <v>61</v>
      </c>
      <c r="F2" s="168" t="s">
        <v>62</v>
      </c>
      <c r="G2" s="168" t="s">
        <v>63</v>
      </c>
    </row>
    <row r="3" spans="1:7">
      <c r="A3">
        <v>1</v>
      </c>
      <c r="B3" s="170" t="s">
        <v>64</v>
      </c>
      <c r="C3" s="170" t="s">
        <v>51</v>
      </c>
      <c r="D3" t="s">
        <v>65</v>
      </c>
      <c r="F3" s="171">
        <v>3</v>
      </c>
      <c r="G3" s="172" t="s">
        <v>66</v>
      </c>
    </row>
    <row r="4" spans="1:7">
      <c r="A4">
        <f>IF(C4=C3,A3+1,1)</f>
        <v>2</v>
      </c>
      <c r="B4" s="173" t="s">
        <v>67</v>
      </c>
      <c r="C4" s="170" t="s">
        <v>51</v>
      </c>
      <c r="D4" t="s">
        <v>65</v>
      </c>
      <c r="F4" s="171">
        <v>3</v>
      </c>
      <c r="G4" s="174" t="s">
        <v>68</v>
      </c>
    </row>
    <row r="5" spans="1:7">
      <c r="A5">
        <f t="shared" ref="A5:A23" si="0">IF(C5=C4,A4+1,1)</f>
        <v>3</v>
      </c>
      <c r="B5" s="170" t="s">
        <v>69</v>
      </c>
      <c r="C5" s="170" t="s">
        <v>51</v>
      </c>
      <c r="D5" t="s">
        <v>65</v>
      </c>
      <c r="F5" s="171" t="s">
        <v>70</v>
      </c>
      <c r="G5" s="172" t="s">
        <v>71</v>
      </c>
    </row>
    <row r="6" spans="1:7">
      <c r="A6">
        <f t="shared" si="0"/>
        <v>4</v>
      </c>
      <c r="B6" s="173" t="s">
        <v>72</v>
      </c>
      <c r="C6" s="170" t="s">
        <v>51</v>
      </c>
      <c r="D6" t="s">
        <v>65</v>
      </c>
      <c r="F6" s="171" t="s">
        <v>73</v>
      </c>
      <c r="G6" s="174" t="s">
        <v>74</v>
      </c>
    </row>
    <row r="7" spans="1:7">
      <c r="A7">
        <f t="shared" si="0"/>
        <v>5</v>
      </c>
      <c r="B7" s="170" t="s">
        <v>75</v>
      </c>
      <c r="C7" s="170" t="s">
        <v>51</v>
      </c>
      <c r="D7" t="s">
        <v>65</v>
      </c>
      <c r="F7" s="171" t="s">
        <v>76</v>
      </c>
      <c r="G7" s="172" t="s">
        <v>77</v>
      </c>
    </row>
    <row r="8" spans="1:7">
      <c r="A8">
        <f t="shared" si="0"/>
        <v>6</v>
      </c>
      <c r="B8" s="170" t="s">
        <v>78</v>
      </c>
      <c r="C8" s="170" t="s">
        <v>51</v>
      </c>
      <c r="D8" t="s">
        <v>65</v>
      </c>
      <c r="F8" s="171">
        <v>6</v>
      </c>
      <c r="G8" s="172" t="s">
        <v>79</v>
      </c>
    </row>
    <row r="9" spans="1:7">
      <c r="A9">
        <f t="shared" si="0"/>
        <v>1</v>
      </c>
      <c r="B9" s="170" t="s">
        <v>80</v>
      </c>
      <c r="C9" s="170" t="s">
        <v>23</v>
      </c>
      <c r="D9" t="s">
        <v>65</v>
      </c>
      <c r="F9" s="171" t="s">
        <v>81</v>
      </c>
      <c r="G9" s="172" t="s">
        <v>82</v>
      </c>
    </row>
    <row r="10" spans="1:7">
      <c r="A10">
        <f t="shared" si="0"/>
        <v>2</v>
      </c>
      <c r="B10" s="170" t="s">
        <v>83</v>
      </c>
      <c r="C10" s="170" t="s">
        <v>23</v>
      </c>
      <c r="D10" t="s">
        <v>65</v>
      </c>
      <c r="F10" s="171">
        <v>6</v>
      </c>
      <c r="G10" s="172" t="s">
        <v>84</v>
      </c>
    </row>
    <row r="11" spans="1:7">
      <c r="A11">
        <f t="shared" si="0"/>
        <v>3</v>
      </c>
      <c r="B11" s="170" t="s">
        <v>85</v>
      </c>
      <c r="C11" s="170" t="s">
        <v>23</v>
      </c>
      <c r="D11" t="s">
        <v>65</v>
      </c>
      <c r="F11" s="171" t="s">
        <v>81</v>
      </c>
      <c r="G11" s="172" t="s">
        <v>86</v>
      </c>
    </row>
    <row r="12" spans="1:7">
      <c r="A12">
        <f t="shared" si="0"/>
        <v>4</v>
      </c>
      <c r="B12" s="170" t="s">
        <v>87</v>
      </c>
      <c r="C12" s="170" t="s">
        <v>23</v>
      </c>
      <c r="D12" t="s">
        <v>65</v>
      </c>
      <c r="F12" s="171">
        <v>2</v>
      </c>
      <c r="G12" s="175" t="s">
        <v>88</v>
      </c>
    </row>
    <row r="13" spans="1:7">
      <c r="A13">
        <f t="shared" si="0"/>
        <v>5</v>
      </c>
      <c r="B13" s="170" t="s">
        <v>89</v>
      </c>
      <c r="C13" s="170" t="s">
        <v>23</v>
      </c>
      <c r="D13" t="s">
        <v>65</v>
      </c>
      <c r="F13" s="171">
        <v>4</v>
      </c>
      <c r="G13" s="175" t="s">
        <v>90</v>
      </c>
    </row>
    <row r="14" spans="1:7">
      <c r="A14">
        <f t="shared" si="0"/>
        <v>6</v>
      </c>
      <c r="B14" s="170" t="s">
        <v>91</v>
      </c>
      <c r="C14" s="170" t="s">
        <v>23</v>
      </c>
      <c r="D14" t="s">
        <v>65</v>
      </c>
      <c r="F14" s="171">
        <v>4</v>
      </c>
      <c r="G14" s="175" t="s">
        <v>92</v>
      </c>
    </row>
    <row r="15" spans="1:7">
      <c r="A15">
        <f t="shared" si="0"/>
        <v>7</v>
      </c>
      <c r="B15" s="170" t="s">
        <v>93</v>
      </c>
      <c r="C15" s="170" t="s">
        <v>23</v>
      </c>
      <c r="D15" t="s">
        <v>65</v>
      </c>
      <c r="F15" s="171" t="s">
        <v>76</v>
      </c>
      <c r="G15" s="172" t="s">
        <v>94</v>
      </c>
    </row>
    <row r="16" spans="1:7">
      <c r="A16">
        <f t="shared" si="0"/>
        <v>8</v>
      </c>
      <c r="B16" s="170" t="s">
        <v>95</v>
      </c>
      <c r="C16" s="170" t="s">
        <v>23</v>
      </c>
      <c r="D16" t="s">
        <v>65</v>
      </c>
      <c r="F16" s="171" t="s">
        <v>96</v>
      </c>
      <c r="G16" s="172" t="s">
        <v>97</v>
      </c>
    </row>
    <row r="17" spans="1:7">
      <c r="A17">
        <f t="shared" si="0"/>
        <v>9</v>
      </c>
      <c r="B17" s="170" t="s">
        <v>98</v>
      </c>
      <c r="C17" s="170" t="s">
        <v>23</v>
      </c>
      <c r="D17" t="s">
        <v>65</v>
      </c>
      <c r="F17" s="171">
        <v>3</v>
      </c>
      <c r="G17" s="172" t="s">
        <v>99</v>
      </c>
    </row>
    <row r="18" spans="1:7">
      <c r="A18">
        <f t="shared" si="0"/>
        <v>10</v>
      </c>
      <c r="B18" s="170" t="s">
        <v>100</v>
      </c>
      <c r="C18" s="170" t="s">
        <v>23</v>
      </c>
      <c r="D18" t="s">
        <v>65</v>
      </c>
      <c r="F18" s="171">
        <v>5</v>
      </c>
      <c r="G18" s="172" t="s">
        <v>101</v>
      </c>
    </row>
    <row r="19" spans="1:7">
      <c r="A19">
        <f t="shared" si="0"/>
        <v>11</v>
      </c>
      <c r="B19" s="170" t="s">
        <v>102</v>
      </c>
      <c r="C19" s="170" t="s">
        <v>23</v>
      </c>
      <c r="D19" t="s">
        <v>65</v>
      </c>
      <c r="F19" s="171">
        <v>2</v>
      </c>
      <c r="G19" s="172" t="s">
        <v>103</v>
      </c>
    </row>
    <row r="20" spans="1:7">
      <c r="A20">
        <f t="shared" si="0"/>
        <v>12</v>
      </c>
      <c r="B20" t="s">
        <v>104</v>
      </c>
      <c r="C20" s="170" t="s">
        <v>23</v>
      </c>
      <c r="D20" t="s">
        <v>65</v>
      </c>
      <c r="F20" s="171">
        <v>6</v>
      </c>
      <c r="G20" s="176" t="s">
        <v>105</v>
      </c>
    </row>
    <row r="21" spans="1:7">
      <c r="A21">
        <f t="shared" si="0"/>
        <v>13</v>
      </c>
      <c r="B21" t="s">
        <v>106</v>
      </c>
      <c r="C21" s="170" t="s">
        <v>23</v>
      </c>
      <c r="D21" t="s">
        <v>107</v>
      </c>
      <c r="F21" s="171">
        <v>6</v>
      </c>
      <c r="G21" s="176"/>
    </row>
    <row r="22" spans="1:7">
      <c r="A22">
        <f t="shared" si="0"/>
        <v>14</v>
      </c>
      <c r="B22" t="s">
        <v>108</v>
      </c>
      <c r="C22" s="170" t="s">
        <v>23</v>
      </c>
      <c r="D22" t="s">
        <v>107</v>
      </c>
      <c r="F22" s="171">
        <v>6</v>
      </c>
      <c r="G22" s="176"/>
    </row>
    <row r="23" spans="1:7">
      <c r="A23">
        <f t="shared" si="0"/>
        <v>15</v>
      </c>
      <c r="B23" t="s">
        <v>109</v>
      </c>
      <c r="C23" s="170" t="s">
        <v>23</v>
      </c>
      <c r="D23" t="s">
        <v>107</v>
      </c>
      <c r="F23" s="171"/>
      <c r="G23" s="176"/>
    </row>
    <row r="24" spans="1:7">
      <c r="A24">
        <f>IF(C24=C23,A23+1,1)</f>
        <v>16</v>
      </c>
      <c r="B24" t="s">
        <v>110</v>
      </c>
      <c r="C24" s="170" t="s">
        <v>23</v>
      </c>
      <c r="D24" t="s">
        <v>111</v>
      </c>
      <c r="F24" s="171"/>
      <c r="G24" s="176"/>
    </row>
    <row r="25" spans="1:7">
      <c r="A25">
        <f>IF(C25=C19,A19+1,1)</f>
        <v>1</v>
      </c>
      <c r="B25" s="170" t="s">
        <v>112</v>
      </c>
      <c r="C25" s="170" t="s">
        <v>113</v>
      </c>
      <c r="D25" t="s">
        <v>65</v>
      </c>
      <c r="F25" s="171" t="s">
        <v>114</v>
      </c>
      <c r="G25" s="172" t="s">
        <v>115</v>
      </c>
    </row>
    <row r="26" spans="1:7">
      <c r="A26">
        <f t="shared" ref="A26:A39" si="1">IF(C26=C25,A25+1,1)</f>
        <v>2</v>
      </c>
      <c r="B26" s="170" t="s">
        <v>116</v>
      </c>
      <c r="C26" s="170" t="s">
        <v>113</v>
      </c>
      <c r="D26" t="s">
        <v>65</v>
      </c>
      <c r="F26" s="171" t="s">
        <v>117</v>
      </c>
      <c r="G26" s="172" t="s">
        <v>118</v>
      </c>
    </row>
    <row r="27" spans="1:7">
      <c r="A27">
        <f t="shared" si="1"/>
        <v>3</v>
      </c>
      <c r="B27" s="170" t="s">
        <v>119</v>
      </c>
      <c r="C27" s="170" t="s">
        <v>113</v>
      </c>
      <c r="D27" t="s">
        <v>65</v>
      </c>
      <c r="F27" s="171">
        <v>3</v>
      </c>
      <c r="G27" s="172" t="s">
        <v>120</v>
      </c>
    </row>
    <row r="28" spans="1:7">
      <c r="A28">
        <f t="shared" si="1"/>
        <v>4</v>
      </c>
      <c r="B28" s="170" t="s">
        <v>121</v>
      </c>
      <c r="C28" s="170" t="s">
        <v>113</v>
      </c>
      <c r="D28" t="s">
        <v>65</v>
      </c>
      <c r="F28" s="171">
        <v>4</v>
      </c>
      <c r="G28" s="172" t="s">
        <v>122</v>
      </c>
    </row>
    <row r="29" spans="1:7">
      <c r="A29">
        <f t="shared" si="1"/>
        <v>5</v>
      </c>
      <c r="B29" s="170" t="s">
        <v>123</v>
      </c>
      <c r="C29" s="170" t="s">
        <v>113</v>
      </c>
      <c r="D29" t="s">
        <v>65</v>
      </c>
      <c r="F29" s="171">
        <v>2</v>
      </c>
      <c r="G29" s="176" t="s">
        <v>124</v>
      </c>
    </row>
    <row r="30" spans="1:7">
      <c r="A30">
        <f t="shared" si="1"/>
        <v>6</v>
      </c>
      <c r="B30" s="170" t="s">
        <v>125</v>
      </c>
      <c r="C30" s="170" t="s">
        <v>113</v>
      </c>
      <c r="D30" t="s">
        <v>65</v>
      </c>
      <c r="F30" s="171">
        <v>3.7</v>
      </c>
      <c r="G30" s="175" t="s">
        <v>126</v>
      </c>
    </row>
    <row r="31" spans="1:7">
      <c r="A31">
        <f t="shared" si="1"/>
        <v>7</v>
      </c>
      <c r="B31" s="170" t="s">
        <v>127</v>
      </c>
      <c r="C31" s="170" t="s">
        <v>113</v>
      </c>
      <c r="D31" t="s">
        <v>65</v>
      </c>
      <c r="F31" s="171" t="s">
        <v>128</v>
      </c>
      <c r="G31" s="175" t="s">
        <v>129</v>
      </c>
    </row>
    <row r="32" spans="1:7">
      <c r="A32">
        <f t="shared" si="1"/>
        <v>8</v>
      </c>
      <c r="B32" s="170" t="s">
        <v>130</v>
      </c>
      <c r="C32" s="170" t="s">
        <v>113</v>
      </c>
      <c r="D32" t="s">
        <v>65</v>
      </c>
      <c r="F32" s="171">
        <v>4</v>
      </c>
      <c r="G32" s="172" t="s">
        <v>131</v>
      </c>
    </row>
    <row r="33" spans="1:8">
      <c r="A33">
        <f t="shared" si="1"/>
        <v>1</v>
      </c>
      <c r="B33" s="177" t="s">
        <v>132</v>
      </c>
      <c r="C33" s="177" t="s">
        <v>29</v>
      </c>
      <c r="D33" s="177" t="s">
        <v>65</v>
      </c>
      <c r="E33" s="169"/>
      <c r="F33" s="169">
        <v>3</v>
      </c>
      <c r="G33" s="178" t="s">
        <v>133</v>
      </c>
      <c r="H33" s="169"/>
    </row>
    <row r="34" spans="1:8">
      <c r="A34">
        <f t="shared" si="1"/>
        <v>2</v>
      </c>
      <c r="B34" s="177" t="s">
        <v>134</v>
      </c>
      <c r="C34" s="177" t="s">
        <v>29</v>
      </c>
      <c r="D34" s="177" t="s">
        <v>65</v>
      </c>
      <c r="E34" s="169"/>
      <c r="F34" s="169">
        <v>3</v>
      </c>
      <c r="G34" s="178" t="s">
        <v>135</v>
      </c>
      <c r="H34" s="169"/>
    </row>
    <row r="35" spans="1:8">
      <c r="A35">
        <f t="shared" si="1"/>
        <v>3</v>
      </c>
      <c r="B35" s="177" t="s">
        <v>136</v>
      </c>
      <c r="C35" s="177" t="s">
        <v>29</v>
      </c>
      <c r="D35" s="177" t="s">
        <v>107</v>
      </c>
      <c r="E35" s="169"/>
      <c r="F35" s="169">
        <v>3</v>
      </c>
      <c r="G35" s="178"/>
      <c r="H35" s="169"/>
    </row>
    <row r="36" spans="1:8">
      <c r="A36">
        <f t="shared" si="1"/>
        <v>4</v>
      </c>
      <c r="B36" s="177" t="s">
        <v>137</v>
      </c>
      <c r="C36" s="177" t="s">
        <v>29</v>
      </c>
      <c r="D36" s="177" t="s">
        <v>65</v>
      </c>
      <c r="E36" s="169"/>
      <c r="F36" s="169">
        <v>3</v>
      </c>
      <c r="G36" s="178" t="s">
        <v>138</v>
      </c>
      <c r="H36" s="169"/>
    </row>
    <row r="37" spans="1:8">
      <c r="A37">
        <f t="shared" si="1"/>
        <v>5</v>
      </c>
      <c r="B37" s="177" t="s">
        <v>136</v>
      </c>
      <c r="C37" s="177" t="s">
        <v>29</v>
      </c>
      <c r="D37" s="177" t="s">
        <v>107</v>
      </c>
      <c r="E37" s="169"/>
      <c r="F37" s="169">
        <v>3</v>
      </c>
      <c r="G37" s="178"/>
      <c r="H37" s="169"/>
    </row>
    <row r="38" spans="1:8">
      <c r="A38">
        <f t="shared" si="1"/>
        <v>6</v>
      </c>
      <c r="B38" s="177" t="s">
        <v>139</v>
      </c>
      <c r="C38" s="177" t="s">
        <v>29</v>
      </c>
      <c r="D38" s="177" t="s">
        <v>140</v>
      </c>
      <c r="E38" s="169"/>
      <c r="F38" s="169">
        <v>3</v>
      </c>
      <c r="G38" s="178" t="s">
        <v>141</v>
      </c>
      <c r="H38" s="169"/>
    </row>
    <row r="39" spans="1:8">
      <c r="A39">
        <f t="shared" si="1"/>
        <v>7</v>
      </c>
      <c r="B39" s="179" t="s">
        <v>142</v>
      </c>
      <c r="C39" s="179" t="s">
        <v>29</v>
      </c>
      <c r="D39" s="177" t="s">
        <v>65</v>
      </c>
      <c r="E39" s="169"/>
      <c r="F39" s="169">
        <v>3</v>
      </c>
      <c r="G39" s="178" t="s">
        <v>143</v>
      </c>
      <c r="H39" s="169"/>
    </row>
    <row r="40" spans="1:8">
      <c r="A40">
        <f>IF(C40=C33,A33+1,1)</f>
        <v>1</v>
      </c>
      <c r="B40" s="170" t="s">
        <v>144</v>
      </c>
      <c r="C40" s="170" t="s">
        <v>39</v>
      </c>
      <c r="D40" t="s">
        <v>65</v>
      </c>
      <c r="F40">
        <v>6</v>
      </c>
      <c r="G40" s="172" t="s">
        <v>145</v>
      </c>
    </row>
    <row r="41" spans="1:8">
      <c r="A41">
        <f t="shared" ref="A41:A52" si="2">IF(C41=C40,A40+1,1)</f>
        <v>1</v>
      </c>
      <c r="B41" s="170" t="s">
        <v>146</v>
      </c>
      <c r="C41" s="170" t="s">
        <v>37</v>
      </c>
      <c r="D41" t="s">
        <v>65</v>
      </c>
      <c r="F41" s="171" t="s">
        <v>147</v>
      </c>
      <c r="G41" s="172" t="s">
        <v>148</v>
      </c>
    </row>
    <row r="42" spans="1:8">
      <c r="A42">
        <f t="shared" si="2"/>
        <v>2</v>
      </c>
      <c r="B42" s="170" t="s">
        <v>149</v>
      </c>
      <c r="C42" s="170" t="s">
        <v>37</v>
      </c>
      <c r="D42" t="s">
        <v>65</v>
      </c>
      <c r="F42" s="171">
        <v>6</v>
      </c>
      <c r="G42" s="172" t="s">
        <v>150</v>
      </c>
    </row>
    <row r="43" spans="1:8">
      <c r="A43">
        <f t="shared" si="2"/>
        <v>3</v>
      </c>
      <c r="B43" s="170" t="s">
        <v>151</v>
      </c>
      <c r="C43" s="170" t="s">
        <v>37</v>
      </c>
      <c r="D43" t="s">
        <v>65</v>
      </c>
      <c r="F43" s="171">
        <v>3</v>
      </c>
      <c r="G43" s="172" t="s">
        <v>152</v>
      </c>
    </row>
    <row r="44" spans="1:8">
      <c r="A44">
        <f t="shared" si="2"/>
        <v>4</v>
      </c>
      <c r="B44" s="170" t="s">
        <v>153</v>
      </c>
      <c r="C44" s="170" t="s">
        <v>37</v>
      </c>
      <c r="D44" t="s">
        <v>65</v>
      </c>
      <c r="F44" s="171">
        <v>5</v>
      </c>
      <c r="G44" s="172" t="s">
        <v>154</v>
      </c>
    </row>
    <row r="45" spans="1:8">
      <c r="A45">
        <f t="shared" si="2"/>
        <v>5</v>
      </c>
      <c r="B45" s="170" t="s">
        <v>155</v>
      </c>
      <c r="C45" s="170" t="s">
        <v>37</v>
      </c>
      <c r="D45" t="s">
        <v>65</v>
      </c>
      <c r="F45" s="171" t="s">
        <v>147</v>
      </c>
      <c r="G45" s="172" t="s">
        <v>156</v>
      </c>
    </row>
    <row r="46" spans="1:8">
      <c r="A46">
        <f t="shared" si="2"/>
        <v>6</v>
      </c>
      <c r="B46" s="170" t="s">
        <v>157</v>
      </c>
      <c r="C46" s="170" t="s">
        <v>37</v>
      </c>
      <c r="D46" t="s">
        <v>65</v>
      </c>
      <c r="F46" s="171">
        <v>5</v>
      </c>
      <c r="G46" s="172" t="s">
        <v>158</v>
      </c>
    </row>
    <row r="47" spans="1:8">
      <c r="A47">
        <f t="shared" si="2"/>
        <v>7</v>
      </c>
      <c r="B47" s="170" t="s">
        <v>159</v>
      </c>
      <c r="C47" s="170" t="s">
        <v>37</v>
      </c>
      <c r="D47" t="s">
        <v>65</v>
      </c>
      <c r="F47" s="171">
        <v>2</v>
      </c>
      <c r="G47" s="172" t="s">
        <v>160</v>
      </c>
    </row>
    <row r="48" spans="1:8">
      <c r="A48">
        <f t="shared" si="2"/>
        <v>8</v>
      </c>
      <c r="B48" s="170" t="s">
        <v>161</v>
      </c>
      <c r="C48" s="170" t="s">
        <v>37</v>
      </c>
      <c r="D48" t="s">
        <v>65</v>
      </c>
      <c r="F48" s="171">
        <v>6</v>
      </c>
      <c r="G48" s="172" t="s">
        <v>162</v>
      </c>
    </row>
    <row r="49" spans="1:7">
      <c r="A49">
        <f t="shared" si="2"/>
        <v>9</v>
      </c>
      <c r="B49" s="180" t="s">
        <v>163</v>
      </c>
      <c r="C49" s="170" t="s">
        <v>37</v>
      </c>
      <c r="D49" t="s">
        <v>111</v>
      </c>
      <c r="F49" s="171">
        <v>7</v>
      </c>
      <c r="G49" s="172"/>
    </row>
    <row r="50" spans="1:7">
      <c r="A50">
        <f t="shared" si="2"/>
        <v>10</v>
      </c>
      <c r="B50" s="180" t="s">
        <v>164</v>
      </c>
      <c r="C50" s="170" t="s">
        <v>37</v>
      </c>
      <c r="D50" t="s">
        <v>107</v>
      </c>
      <c r="F50" s="171">
        <v>2</v>
      </c>
      <c r="G50" s="172"/>
    </row>
    <row r="51" spans="1:7">
      <c r="A51">
        <f t="shared" si="2"/>
        <v>11</v>
      </c>
      <c r="B51" s="180" t="s">
        <v>108</v>
      </c>
      <c r="C51" s="170" t="s">
        <v>37</v>
      </c>
      <c r="D51" t="s">
        <v>107</v>
      </c>
      <c r="F51" s="171">
        <v>6</v>
      </c>
      <c r="G51" s="172"/>
    </row>
    <row r="52" spans="1:7">
      <c r="A52">
        <f t="shared" si="2"/>
        <v>12</v>
      </c>
      <c r="B52" s="180" t="s">
        <v>109</v>
      </c>
      <c r="C52" s="170" t="s">
        <v>37</v>
      </c>
      <c r="D52" t="s">
        <v>107</v>
      </c>
      <c r="F52" s="171">
        <v>5</v>
      </c>
      <c r="G52" s="172"/>
    </row>
    <row r="53" spans="1:7">
      <c r="A53">
        <f>IF(C53=C49,A49+1,1)</f>
        <v>10</v>
      </c>
      <c r="B53" s="180" t="s">
        <v>165</v>
      </c>
      <c r="C53" s="170" t="s">
        <v>37</v>
      </c>
      <c r="D53" t="s">
        <v>111</v>
      </c>
      <c r="F53" s="171">
        <v>1</v>
      </c>
      <c r="G53" s="172"/>
    </row>
    <row r="54" spans="1:7">
      <c r="A54">
        <f>IF(C54=C48,A48+1,1)</f>
        <v>1</v>
      </c>
      <c r="B54" s="181" t="s">
        <v>166</v>
      </c>
      <c r="C54" s="170" t="s">
        <v>10</v>
      </c>
      <c r="D54" t="s">
        <v>65</v>
      </c>
      <c r="F54" s="181">
        <v>5</v>
      </c>
      <c r="G54" s="176" t="s">
        <v>167</v>
      </c>
    </row>
    <row r="55" spans="1:7">
      <c r="A55">
        <f t="shared" ref="A55:A63" si="3">IF(C55=C54,A54+1,1)</f>
        <v>2</v>
      </c>
      <c r="B55" s="181" t="s">
        <v>168</v>
      </c>
      <c r="C55" s="170" t="s">
        <v>10</v>
      </c>
      <c r="D55" t="s">
        <v>65</v>
      </c>
      <c r="F55" s="181">
        <v>7</v>
      </c>
      <c r="G55" s="176" t="s">
        <v>169</v>
      </c>
    </row>
    <row r="56" spans="1:7">
      <c r="A56">
        <f t="shared" si="3"/>
        <v>3</v>
      </c>
      <c r="B56" s="181" t="s">
        <v>170</v>
      </c>
      <c r="C56" s="170" t="s">
        <v>10</v>
      </c>
      <c r="D56" t="s">
        <v>65</v>
      </c>
      <c r="F56" s="181">
        <v>4</v>
      </c>
      <c r="G56" s="176" t="s">
        <v>171</v>
      </c>
    </row>
    <row r="57" spans="1:7">
      <c r="A57">
        <f t="shared" si="3"/>
        <v>4</v>
      </c>
      <c r="B57" s="181" t="s">
        <v>166</v>
      </c>
      <c r="C57" s="170" t="s">
        <v>10</v>
      </c>
      <c r="D57" t="s">
        <v>65</v>
      </c>
      <c r="F57" s="181">
        <v>5</v>
      </c>
      <c r="G57" s="176" t="s">
        <v>167</v>
      </c>
    </row>
    <row r="58" spans="1:7">
      <c r="A58">
        <f t="shared" si="3"/>
        <v>5</v>
      </c>
      <c r="B58" s="181" t="s">
        <v>172</v>
      </c>
      <c r="C58" s="170" t="s">
        <v>10</v>
      </c>
      <c r="D58" t="s">
        <v>65</v>
      </c>
      <c r="F58" s="182" t="s">
        <v>147</v>
      </c>
      <c r="G58" s="176" t="s">
        <v>173</v>
      </c>
    </row>
    <row r="59" spans="1:7">
      <c r="A59">
        <f t="shared" si="3"/>
        <v>6</v>
      </c>
      <c r="B59" s="181" t="s">
        <v>174</v>
      </c>
      <c r="C59" s="170" t="s">
        <v>10</v>
      </c>
      <c r="D59" t="s">
        <v>65</v>
      </c>
      <c r="F59" s="181">
        <v>6</v>
      </c>
      <c r="G59" s="176" t="s">
        <v>175</v>
      </c>
    </row>
    <row r="60" spans="1:7">
      <c r="A60">
        <f t="shared" si="3"/>
        <v>7</v>
      </c>
      <c r="B60" s="181" t="s">
        <v>176</v>
      </c>
      <c r="C60" s="170" t="s">
        <v>10</v>
      </c>
      <c r="D60" t="s">
        <v>65</v>
      </c>
      <c r="F60" s="181">
        <v>2</v>
      </c>
      <c r="G60" s="176" t="s">
        <v>177</v>
      </c>
    </row>
    <row r="61" spans="1:7">
      <c r="A61">
        <f t="shared" si="3"/>
        <v>8</v>
      </c>
      <c r="B61" s="181" t="s">
        <v>178</v>
      </c>
      <c r="C61" s="170" t="s">
        <v>10</v>
      </c>
      <c r="D61" t="s">
        <v>65</v>
      </c>
      <c r="F61" s="181">
        <v>6</v>
      </c>
      <c r="G61" s="183" t="s">
        <v>179</v>
      </c>
    </row>
    <row r="62" spans="1:7">
      <c r="A62">
        <f t="shared" si="3"/>
        <v>9</v>
      </c>
      <c r="B62" s="181" t="s">
        <v>180</v>
      </c>
      <c r="C62" s="170" t="s">
        <v>10</v>
      </c>
      <c r="D62" t="s">
        <v>65</v>
      </c>
      <c r="F62" s="181"/>
      <c r="G62" s="183" t="s">
        <v>181</v>
      </c>
    </row>
    <row r="63" spans="1:7">
      <c r="A63">
        <f t="shared" si="3"/>
        <v>10</v>
      </c>
      <c r="B63" s="181" t="s">
        <v>182</v>
      </c>
      <c r="C63" s="170" t="s">
        <v>10</v>
      </c>
      <c r="D63" t="s">
        <v>65</v>
      </c>
      <c r="F63" s="181"/>
      <c r="G63" s="184" t="s">
        <v>183</v>
      </c>
    </row>
    <row r="64" spans="1:7">
      <c r="A64">
        <f t="shared" ref="A64:A70" si="4">IF(C64=C63,A63+1,1)</f>
        <v>11</v>
      </c>
      <c r="B64" s="181" t="s">
        <v>184</v>
      </c>
      <c r="C64" s="170" t="s">
        <v>10</v>
      </c>
      <c r="D64" t="s">
        <v>65</v>
      </c>
      <c r="F64" s="181"/>
      <c r="G64" s="184" t="s">
        <v>185</v>
      </c>
    </row>
    <row r="65" spans="1:7">
      <c r="A65">
        <f t="shared" si="4"/>
        <v>12</v>
      </c>
      <c r="B65" s="181" t="s">
        <v>164</v>
      </c>
      <c r="C65" s="170" t="s">
        <v>10</v>
      </c>
      <c r="D65" t="s">
        <v>107</v>
      </c>
      <c r="F65" s="181"/>
      <c r="G65" s="184"/>
    </row>
    <row r="66" spans="1:7">
      <c r="A66">
        <f t="shared" si="4"/>
        <v>13</v>
      </c>
      <c r="B66" s="181" t="s">
        <v>108</v>
      </c>
      <c r="C66" s="170" t="s">
        <v>10</v>
      </c>
      <c r="D66" t="s">
        <v>107</v>
      </c>
      <c r="F66" s="181"/>
      <c r="G66" s="184"/>
    </row>
    <row r="67" spans="1:7">
      <c r="A67">
        <f t="shared" si="4"/>
        <v>14</v>
      </c>
      <c r="B67" s="181" t="s">
        <v>109</v>
      </c>
      <c r="C67" s="170" t="s">
        <v>10</v>
      </c>
      <c r="D67" t="s">
        <v>107</v>
      </c>
      <c r="F67" s="181"/>
      <c r="G67" s="184"/>
    </row>
    <row r="68" spans="1:7">
      <c r="A68">
        <f t="shared" si="4"/>
        <v>15</v>
      </c>
      <c r="B68" s="181" t="s">
        <v>186</v>
      </c>
      <c r="C68" s="170" t="s">
        <v>10</v>
      </c>
      <c r="D68" t="s">
        <v>111</v>
      </c>
      <c r="F68" s="181"/>
      <c r="G68" s="183"/>
    </row>
    <row r="69" spans="1:7">
      <c r="A69">
        <f t="shared" si="4"/>
        <v>16</v>
      </c>
      <c r="B69" s="181" t="s">
        <v>187</v>
      </c>
      <c r="C69" s="170" t="s">
        <v>10</v>
      </c>
      <c r="D69" t="s">
        <v>111</v>
      </c>
      <c r="F69" s="181"/>
      <c r="G69" s="183"/>
    </row>
    <row r="70" spans="1:7">
      <c r="A70">
        <f t="shared" si="4"/>
        <v>17</v>
      </c>
      <c r="B70" s="181" t="s">
        <v>188</v>
      </c>
      <c r="C70" s="170" t="s">
        <v>10</v>
      </c>
      <c r="D70" t="s">
        <v>111</v>
      </c>
      <c r="F70" s="181"/>
      <c r="G70" s="183"/>
    </row>
    <row r="71" spans="1:7">
      <c r="A71">
        <f>IF(C71=C58,A58+1,1)</f>
        <v>1</v>
      </c>
      <c r="B71" s="170" t="s">
        <v>189</v>
      </c>
      <c r="C71" s="170" t="s">
        <v>53</v>
      </c>
      <c r="D71" t="s">
        <v>65</v>
      </c>
      <c r="F71">
        <v>4</v>
      </c>
      <c r="G71" s="175" t="s">
        <v>190</v>
      </c>
    </row>
    <row r="72" spans="1:7">
      <c r="A72">
        <f t="shared" ref="A72:A85" si="5">IF(C72=C71,A71+1,1)</f>
        <v>2</v>
      </c>
      <c r="B72" s="170" t="s">
        <v>191</v>
      </c>
      <c r="C72" s="170" t="s">
        <v>53</v>
      </c>
      <c r="D72" t="s">
        <v>65</v>
      </c>
      <c r="F72">
        <v>4</v>
      </c>
      <c r="G72" s="175" t="s">
        <v>192</v>
      </c>
    </row>
    <row r="73" spans="1:7">
      <c r="A73">
        <f t="shared" si="5"/>
        <v>3</v>
      </c>
      <c r="B73" s="170" t="s">
        <v>193</v>
      </c>
      <c r="C73" s="170" t="s">
        <v>53</v>
      </c>
      <c r="D73" t="s">
        <v>65</v>
      </c>
      <c r="F73">
        <v>4</v>
      </c>
      <c r="G73" s="175" t="s">
        <v>194</v>
      </c>
    </row>
    <row r="74" spans="1:7">
      <c r="A74">
        <f t="shared" si="5"/>
        <v>4</v>
      </c>
      <c r="B74" s="170" t="s">
        <v>195</v>
      </c>
      <c r="C74" s="170" t="s">
        <v>53</v>
      </c>
      <c r="D74" t="s">
        <v>65</v>
      </c>
      <c r="F74">
        <v>4</v>
      </c>
      <c r="G74" s="172" t="s">
        <v>196</v>
      </c>
    </row>
    <row r="75" spans="1:7">
      <c r="A75">
        <f t="shared" si="5"/>
        <v>5</v>
      </c>
      <c r="B75" s="170" t="s">
        <v>197</v>
      </c>
      <c r="C75" s="170" t="s">
        <v>53</v>
      </c>
      <c r="D75" t="s">
        <v>65</v>
      </c>
      <c r="F75">
        <v>4</v>
      </c>
      <c r="G75" s="172" t="s">
        <v>198</v>
      </c>
    </row>
    <row r="76" spans="1:7">
      <c r="A76">
        <f t="shared" si="5"/>
        <v>6</v>
      </c>
      <c r="B76" s="170" t="s">
        <v>199</v>
      </c>
      <c r="C76" s="170" t="s">
        <v>53</v>
      </c>
      <c r="D76" t="s">
        <v>65</v>
      </c>
      <c r="F76">
        <v>4</v>
      </c>
      <c r="G76" s="172" t="s">
        <v>200</v>
      </c>
    </row>
    <row r="77" spans="1:7">
      <c r="A77">
        <f t="shared" si="5"/>
        <v>7</v>
      </c>
      <c r="B77" s="170" t="s">
        <v>201</v>
      </c>
      <c r="C77" s="170" t="s">
        <v>53</v>
      </c>
      <c r="D77" t="s">
        <v>65</v>
      </c>
      <c r="F77">
        <v>4</v>
      </c>
      <c r="G77" s="172" t="s">
        <v>202</v>
      </c>
    </row>
    <row r="78" spans="1:7">
      <c r="A78">
        <f t="shared" si="5"/>
        <v>8</v>
      </c>
      <c r="B78" s="170" t="s">
        <v>203</v>
      </c>
      <c r="C78" s="170" t="s">
        <v>53</v>
      </c>
      <c r="D78" t="s">
        <v>65</v>
      </c>
      <c r="F78">
        <v>4</v>
      </c>
      <c r="G78" s="172" t="s">
        <v>204</v>
      </c>
    </row>
    <row r="79" spans="1:7">
      <c r="A79">
        <f t="shared" si="5"/>
        <v>9</v>
      </c>
      <c r="B79" s="170" t="s">
        <v>205</v>
      </c>
      <c r="C79" s="170" t="s">
        <v>53</v>
      </c>
      <c r="D79" t="s">
        <v>65</v>
      </c>
      <c r="F79">
        <v>4</v>
      </c>
      <c r="G79" s="172" t="s">
        <v>206</v>
      </c>
    </row>
    <row r="80" spans="1:7">
      <c r="A80">
        <f t="shared" si="5"/>
        <v>10</v>
      </c>
      <c r="B80" s="170" t="s">
        <v>207</v>
      </c>
      <c r="C80" s="170" t="s">
        <v>53</v>
      </c>
      <c r="D80" t="s">
        <v>65</v>
      </c>
      <c r="F80">
        <v>4</v>
      </c>
      <c r="G80" s="172" t="s">
        <v>208</v>
      </c>
    </row>
    <row r="81" spans="1:7">
      <c r="A81">
        <f t="shared" si="5"/>
        <v>11</v>
      </c>
      <c r="B81" t="s">
        <v>209</v>
      </c>
      <c r="C81" s="170" t="s">
        <v>53</v>
      </c>
      <c r="D81" t="s">
        <v>65</v>
      </c>
      <c r="F81">
        <v>4</v>
      </c>
      <c r="G81" s="172" t="s">
        <v>210</v>
      </c>
    </row>
    <row r="82" spans="1:7">
      <c r="A82">
        <f t="shared" si="5"/>
        <v>12</v>
      </c>
      <c r="B82" t="s">
        <v>211</v>
      </c>
      <c r="C82" s="170" t="s">
        <v>53</v>
      </c>
      <c r="D82" t="s">
        <v>65</v>
      </c>
      <c r="F82">
        <v>4</v>
      </c>
      <c r="G82" s="172" t="s">
        <v>212</v>
      </c>
    </row>
    <row r="83" spans="1:7">
      <c r="A83">
        <f t="shared" si="5"/>
        <v>13</v>
      </c>
      <c r="B83" t="s">
        <v>213</v>
      </c>
      <c r="C83" s="170" t="s">
        <v>53</v>
      </c>
      <c r="D83" t="s">
        <v>65</v>
      </c>
      <c r="F83">
        <v>4</v>
      </c>
      <c r="G83" s="172" t="s">
        <v>214</v>
      </c>
    </row>
    <row r="84" spans="1:7">
      <c r="A84">
        <f t="shared" si="5"/>
        <v>14</v>
      </c>
      <c r="B84" t="s">
        <v>215</v>
      </c>
      <c r="C84" s="170" t="s">
        <v>53</v>
      </c>
      <c r="D84" t="s">
        <v>65</v>
      </c>
      <c r="G84" s="172"/>
    </row>
    <row r="85" spans="1:7">
      <c r="A85">
        <f t="shared" si="5"/>
        <v>15</v>
      </c>
      <c r="B85" t="s">
        <v>216</v>
      </c>
      <c r="C85" s="170" t="s">
        <v>53</v>
      </c>
      <c r="D85" t="s">
        <v>65</v>
      </c>
      <c r="G85" s="172"/>
    </row>
    <row r="86" spans="1:7">
      <c r="A86">
        <f>IF(C86=C80,A80+1,1)</f>
        <v>1</v>
      </c>
      <c r="B86" s="170" t="s">
        <v>217</v>
      </c>
      <c r="C86" s="170" t="s">
        <v>33</v>
      </c>
      <c r="D86" t="s">
        <v>65</v>
      </c>
      <c r="F86">
        <v>2</v>
      </c>
      <c r="G86" s="172" t="s">
        <v>218</v>
      </c>
    </row>
    <row r="87" spans="1:7">
      <c r="A87">
        <f>IF(C87=C86,A86+1,1)</f>
        <v>2</v>
      </c>
      <c r="B87" t="s">
        <v>219</v>
      </c>
      <c r="C87" s="170" t="s">
        <v>33</v>
      </c>
      <c r="D87" t="s">
        <v>65</v>
      </c>
      <c r="F87">
        <v>2</v>
      </c>
      <c r="G87" s="172" t="s">
        <v>220</v>
      </c>
    </row>
    <row r="88" spans="1:7">
      <c r="A88">
        <f>IF(C88=C87,A87+1,1)</f>
        <v>1</v>
      </c>
      <c r="B88" s="170" t="s">
        <v>221</v>
      </c>
      <c r="C88" s="170" t="s">
        <v>17</v>
      </c>
      <c r="D88" t="s">
        <v>65</v>
      </c>
      <c r="F88">
        <v>3</v>
      </c>
      <c r="G88" s="172" t="s">
        <v>222</v>
      </c>
    </row>
    <row r="89" spans="1:7">
      <c r="A89">
        <f>IF(C89=C88,A88+1,1)</f>
        <v>2</v>
      </c>
      <c r="B89" s="170" t="s">
        <v>223</v>
      </c>
      <c r="C89" s="170" t="s">
        <v>17</v>
      </c>
      <c r="D89" t="s">
        <v>65</v>
      </c>
      <c r="F89" s="171" t="s">
        <v>224</v>
      </c>
      <c r="G89" s="172" t="s">
        <v>225</v>
      </c>
    </row>
    <row r="90" spans="1:7">
      <c r="A90">
        <f t="shared" ref="A90:A108" si="6">IF(C90=C89,A89+1,1)</f>
        <v>3</v>
      </c>
      <c r="B90" s="170" t="s">
        <v>226</v>
      </c>
      <c r="C90" s="170" t="s">
        <v>17</v>
      </c>
      <c r="D90" t="s">
        <v>65</v>
      </c>
      <c r="F90" s="171" t="s">
        <v>147</v>
      </c>
      <c r="G90" s="175" t="s">
        <v>227</v>
      </c>
    </row>
    <row r="91" spans="1:7">
      <c r="A91">
        <f t="shared" si="6"/>
        <v>4</v>
      </c>
      <c r="B91" s="170" t="s">
        <v>228</v>
      </c>
      <c r="C91" s="170" t="s">
        <v>17</v>
      </c>
      <c r="D91" t="s">
        <v>111</v>
      </c>
      <c r="F91" s="171" t="s">
        <v>229</v>
      </c>
      <c r="G91" s="175" t="s">
        <v>230</v>
      </c>
    </row>
    <row r="92" spans="1:7">
      <c r="A92">
        <f t="shared" si="6"/>
        <v>5</v>
      </c>
      <c r="B92" s="170" t="s">
        <v>231</v>
      </c>
      <c r="C92" s="170" t="s">
        <v>17</v>
      </c>
      <c r="D92" t="s">
        <v>65</v>
      </c>
      <c r="F92" s="171">
        <v>3</v>
      </c>
      <c r="G92" s="175" t="s">
        <v>232</v>
      </c>
    </row>
    <row r="93" spans="1:7">
      <c r="A93">
        <f t="shared" si="6"/>
        <v>6</v>
      </c>
      <c r="B93" s="170" t="s">
        <v>233</v>
      </c>
      <c r="C93" s="170" t="s">
        <v>17</v>
      </c>
      <c r="D93" t="s">
        <v>65</v>
      </c>
      <c r="F93" s="171" t="s">
        <v>234</v>
      </c>
      <c r="G93" s="172" t="s">
        <v>235</v>
      </c>
    </row>
    <row r="94" spans="1:7">
      <c r="A94">
        <f t="shared" si="6"/>
        <v>7</v>
      </c>
      <c r="B94" s="170" t="s">
        <v>236</v>
      </c>
      <c r="C94" s="170" t="s">
        <v>17</v>
      </c>
      <c r="D94" t="s">
        <v>65</v>
      </c>
      <c r="F94" s="171" t="s">
        <v>234</v>
      </c>
      <c r="G94" s="172" t="s">
        <v>237</v>
      </c>
    </row>
    <row r="95" spans="1:7">
      <c r="A95">
        <f t="shared" si="6"/>
        <v>8</v>
      </c>
      <c r="B95" s="170" t="s">
        <v>238</v>
      </c>
      <c r="C95" s="170" t="s">
        <v>17</v>
      </c>
      <c r="D95" t="s">
        <v>65</v>
      </c>
      <c r="F95" s="171">
        <v>6</v>
      </c>
      <c r="G95" s="172" t="s">
        <v>239</v>
      </c>
    </row>
    <row r="96" spans="1:7">
      <c r="A96">
        <f t="shared" si="6"/>
        <v>9</v>
      </c>
      <c r="B96" s="170" t="s">
        <v>240</v>
      </c>
      <c r="C96" s="170" t="s">
        <v>17</v>
      </c>
      <c r="D96" t="s">
        <v>65</v>
      </c>
      <c r="F96" s="171">
        <v>5</v>
      </c>
      <c r="G96" s="172" t="s">
        <v>241</v>
      </c>
    </row>
    <row r="97" spans="1:7">
      <c r="A97">
        <f t="shared" si="6"/>
        <v>10</v>
      </c>
      <c r="B97" s="170" t="s">
        <v>242</v>
      </c>
      <c r="C97" s="170" t="s">
        <v>17</v>
      </c>
      <c r="D97" t="s">
        <v>65</v>
      </c>
      <c r="F97" s="171">
        <v>4</v>
      </c>
      <c r="G97" s="172" t="s">
        <v>243</v>
      </c>
    </row>
    <row r="98" spans="1:7">
      <c r="A98">
        <f t="shared" si="6"/>
        <v>11</v>
      </c>
      <c r="B98" s="170" t="s">
        <v>244</v>
      </c>
      <c r="C98" s="170" t="s">
        <v>17</v>
      </c>
      <c r="D98" t="s">
        <v>65</v>
      </c>
      <c r="F98" s="171">
        <v>2</v>
      </c>
      <c r="G98" s="172" t="s">
        <v>245</v>
      </c>
    </row>
    <row r="99" spans="1:7">
      <c r="A99">
        <f t="shared" si="6"/>
        <v>12</v>
      </c>
      <c r="B99" s="170" t="s">
        <v>246</v>
      </c>
      <c r="C99" s="170" t="s">
        <v>17</v>
      </c>
      <c r="D99" t="s">
        <v>65</v>
      </c>
      <c r="F99" s="171" t="s">
        <v>247</v>
      </c>
      <c r="G99" s="172" t="s">
        <v>248</v>
      </c>
    </row>
    <row r="100" spans="1:7">
      <c r="A100">
        <f t="shared" si="6"/>
        <v>13</v>
      </c>
      <c r="B100" s="170" t="s">
        <v>249</v>
      </c>
      <c r="C100" s="170" t="s">
        <v>17</v>
      </c>
      <c r="D100" t="s">
        <v>65</v>
      </c>
      <c r="F100" s="171">
        <v>3</v>
      </c>
      <c r="G100" s="172" t="s">
        <v>250</v>
      </c>
    </row>
    <row r="101" spans="1:7">
      <c r="A101">
        <f t="shared" si="6"/>
        <v>14</v>
      </c>
      <c r="B101" s="170" t="s">
        <v>251</v>
      </c>
      <c r="C101" s="170" t="s">
        <v>17</v>
      </c>
      <c r="D101" t="s">
        <v>65</v>
      </c>
      <c r="F101" s="171" t="s">
        <v>252</v>
      </c>
      <c r="G101" s="172" t="s">
        <v>253</v>
      </c>
    </row>
    <row r="102" spans="1:7">
      <c r="A102">
        <f t="shared" si="6"/>
        <v>15</v>
      </c>
      <c r="B102" s="170" t="s">
        <v>254</v>
      </c>
      <c r="C102" s="170" t="s">
        <v>17</v>
      </c>
      <c r="D102" t="s">
        <v>65</v>
      </c>
      <c r="F102">
        <v>4</v>
      </c>
      <c r="G102" s="172" t="s">
        <v>255</v>
      </c>
    </row>
    <row r="103" spans="1:7">
      <c r="A103">
        <f t="shared" si="6"/>
        <v>16</v>
      </c>
      <c r="B103" s="170" t="s">
        <v>256</v>
      </c>
      <c r="C103" s="170" t="s">
        <v>17</v>
      </c>
      <c r="D103" t="s">
        <v>65</v>
      </c>
      <c r="F103" t="s">
        <v>247</v>
      </c>
      <c r="G103" s="172" t="s">
        <v>257</v>
      </c>
    </row>
    <row r="104" spans="1:7">
      <c r="A104">
        <f t="shared" si="6"/>
        <v>17</v>
      </c>
      <c r="B104" t="s">
        <v>258</v>
      </c>
      <c r="C104" t="s">
        <v>17</v>
      </c>
      <c r="D104" t="s">
        <v>65</v>
      </c>
      <c r="F104">
        <v>3</v>
      </c>
      <c r="G104" s="172"/>
    </row>
    <row r="105" spans="1:7">
      <c r="A105">
        <f t="shared" si="6"/>
        <v>18</v>
      </c>
      <c r="B105" t="s">
        <v>259</v>
      </c>
      <c r="C105" t="s">
        <v>17</v>
      </c>
      <c r="D105" t="s">
        <v>65</v>
      </c>
      <c r="F105">
        <v>3</v>
      </c>
      <c r="G105" s="172"/>
    </row>
    <row r="106" spans="1:7">
      <c r="A106">
        <f t="shared" si="6"/>
        <v>19</v>
      </c>
      <c r="B106" s="177" t="s">
        <v>260</v>
      </c>
      <c r="C106" s="177" t="s">
        <v>17</v>
      </c>
      <c r="D106" s="177" t="s">
        <v>140</v>
      </c>
      <c r="F106" s="169">
        <v>3</v>
      </c>
      <c r="G106" s="172" t="s">
        <v>261</v>
      </c>
    </row>
    <row r="107" spans="1:7">
      <c r="A107">
        <f t="shared" si="6"/>
        <v>20</v>
      </c>
      <c r="B107" s="177" t="s">
        <v>262</v>
      </c>
      <c r="C107" s="177" t="s">
        <v>17</v>
      </c>
      <c r="D107" t="s">
        <v>65</v>
      </c>
      <c r="F107" s="169">
        <v>2</v>
      </c>
      <c r="G107" s="172"/>
    </row>
    <row r="108" spans="1:7">
      <c r="A108">
        <f t="shared" si="6"/>
        <v>21</v>
      </c>
      <c r="B108" s="177" t="s">
        <v>263</v>
      </c>
      <c r="C108" s="177" t="s">
        <v>17</v>
      </c>
      <c r="D108" t="s">
        <v>65</v>
      </c>
      <c r="G108" s="172"/>
    </row>
    <row r="109" spans="1:7">
      <c r="A109">
        <f>IF(C109=C107,A107+1,1)</f>
        <v>21</v>
      </c>
      <c r="B109" s="177" t="s">
        <v>264</v>
      </c>
      <c r="C109" s="177" t="s">
        <v>17</v>
      </c>
      <c r="D109" t="s">
        <v>65</v>
      </c>
      <c r="F109" s="169">
        <v>4</v>
      </c>
      <c r="G109" s="172"/>
    </row>
    <row r="110" spans="1:7">
      <c r="A110">
        <f>IF(C110=C109,A109+1,1)</f>
        <v>22</v>
      </c>
      <c r="B110" s="177" t="s">
        <v>265</v>
      </c>
      <c r="C110" s="177" t="s">
        <v>17</v>
      </c>
      <c r="D110" t="s">
        <v>65</v>
      </c>
      <c r="F110" s="169">
        <v>4</v>
      </c>
      <c r="G110" s="172"/>
    </row>
    <row r="111" spans="1:7">
      <c r="A111">
        <f t="shared" ref="A111:A116" si="7">IF(C111=C110,A110+1,1)</f>
        <v>23</v>
      </c>
      <c r="B111" s="177" t="s">
        <v>266</v>
      </c>
      <c r="C111" s="177" t="s">
        <v>17</v>
      </c>
      <c r="D111" t="s">
        <v>65</v>
      </c>
      <c r="F111" s="169">
        <v>5</v>
      </c>
      <c r="G111" s="172"/>
    </row>
    <row r="112" spans="1:7">
      <c r="A112">
        <f t="shared" si="7"/>
        <v>24</v>
      </c>
      <c r="B112" s="177" t="s">
        <v>267</v>
      </c>
      <c r="C112" s="177" t="s">
        <v>17</v>
      </c>
      <c r="D112" t="s">
        <v>65</v>
      </c>
      <c r="F112" s="169">
        <v>5</v>
      </c>
      <c r="G112" s="172"/>
    </row>
    <row r="113" spans="1:7">
      <c r="A113">
        <f t="shared" si="7"/>
        <v>25</v>
      </c>
      <c r="B113" s="177" t="s">
        <v>268</v>
      </c>
      <c r="C113" s="177" t="s">
        <v>17</v>
      </c>
      <c r="D113" t="s">
        <v>65</v>
      </c>
      <c r="F113" s="169">
        <v>6</v>
      </c>
      <c r="G113" s="172"/>
    </row>
    <row r="114" spans="1:7">
      <c r="A114">
        <f t="shared" si="7"/>
        <v>26</v>
      </c>
      <c r="B114" s="177" t="s">
        <v>269</v>
      </c>
      <c r="C114" s="177" t="s">
        <v>17</v>
      </c>
      <c r="D114" t="s">
        <v>65</v>
      </c>
      <c r="F114" s="169">
        <v>6</v>
      </c>
      <c r="G114" s="172"/>
    </row>
    <row r="115" spans="1:7">
      <c r="A115">
        <f t="shared" si="7"/>
        <v>27</v>
      </c>
      <c r="B115" s="177" t="s">
        <v>542</v>
      </c>
      <c r="C115" s="177" t="s">
        <v>17</v>
      </c>
      <c r="D115" t="s">
        <v>65</v>
      </c>
      <c r="F115" s="169">
        <v>6</v>
      </c>
      <c r="G115" s="172"/>
    </row>
    <row r="116" spans="1:7">
      <c r="A116">
        <f t="shared" si="7"/>
        <v>28</v>
      </c>
      <c r="B116" s="177"/>
      <c r="C116" s="177" t="s">
        <v>17</v>
      </c>
      <c r="D116" t="s">
        <v>65</v>
      </c>
      <c r="G116" s="172"/>
    </row>
    <row r="117" spans="1:7">
      <c r="A117">
        <f>IF(C117=C110,A110+1,1)</f>
        <v>23</v>
      </c>
      <c r="B117" s="177" t="s">
        <v>270</v>
      </c>
      <c r="C117" s="177" t="s">
        <v>17</v>
      </c>
      <c r="D117" t="s">
        <v>111</v>
      </c>
      <c r="F117" s="185" t="s">
        <v>229</v>
      </c>
      <c r="G117" s="172"/>
    </row>
    <row r="118" spans="1:7">
      <c r="A118">
        <f>IF(C118=C117,A117+1,1)</f>
        <v>24</v>
      </c>
      <c r="B118" s="177" t="s">
        <v>271</v>
      </c>
      <c r="C118" s="177" t="s">
        <v>17</v>
      </c>
      <c r="D118" t="s">
        <v>111</v>
      </c>
      <c r="F118" s="185" t="s">
        <v>229</v>
      </c>
      <c r="G118" s="172"/>
    </row>
    <row r="119" spans="1:7">
      <c r="A119">
        <f>IF(C119=C118,A118+1,1)</f>
        <v>25</v>
      </c>
      <c r="B119" s="177" t="s">
        <v>272</v>
      </c>
      <c r="C119" s="177" t="s">
        <v>17</v>
      </c>
      <c r="D119" t="s">
        <v>111</v>
      </c>
      <c r="F119" s="185">
        <v>1</v>
      </c>
      <c r="G119" s="172"/>
    </row>
    <row r="120" spans="1:7">
      <c r="A120">
        <f>IF(C120=C107,A107+1,1)</f>
        <v>1</v>
      </c>
      <c r="B120" t="s">
        <v>273</v>
      </c>
      <c r="C120" t="s">
        <v>43</v>
      </c>
      <c r="D120" t="s">
        <v>111</v>
      </c>
      <c r="F120" s="171" t="s">
        <v>117</v>
      </c>
      <c r="G120" s="172"/>
    </row>
    <row r="121" spans="1:7">
      <c r="A121">
        <f>IF(C121=C120,A120+1,1)</f>
        <v>2</v>
      </c>
      <c r="B121" t="s">
        <v>274</v>
      </c>
      <c r="C121" t="s">
        <v>43</v>
      </c>
      <c r="D121" t="s">
        <v>140</v>
      </c>
      <c r="F121" s="171">
        <v>7</v>
      </c>
      <c r="G121" s="172"/>
    </row>
    <row r="122" spans="1:7">
      <c r="A122">
        <f>IF(C122=C121,A121+1,1)</f>
        <v>3</v>
      </c>
      <c r="C122" t="s">
        <v>43</v>
      </c>
      <c r="F122" s="171"/>
      <c r="G122" s="172"/>
    </row>
    <row r="123" spans="1:7">
      <c r="A123">
        <f>IF(C123=C122,A122+1,1)</f>
        <v>4</v>
      </c>
      <c r="C123" t="s">
        <v>43</v>
      </c>
      <c r="F123" s="171"/>
      <c r="G123" s="172"/>
    </row>
    <row r="124" spans="1:7">
      <c r="A124">
        <f t="shared" ref="A124:A132" si="8">IF(C124=C123,A123+1,1)</f>
        <v>1</v>
      </c>
      <c r="B124" s="56" t="s">
        <v>275</v>
      </c>
      <c r="C124" t="s">
        <v>47</v>
      </c>
      <c r="D124" t="s">
        <v>140</v>
      </c>
      <c r="F124" s="171" t="s">
        <v>276</v>
      </c>
      <c r="G124" s="172" t="s">
        <v>277</v>
      </c>
    </row>
    <row r="125" spans="1:7">
      <c r="A125">
        <f t="shared" si="8"/>
        <v>2</v>
      </c>
      <c r="B125" s="56" t="s">
        <v>278</v>
      </c>
      <c r="C125" t="s">
        <v>47</v>
      </c>
      <c r="D125" t="s">
        <v>140</v>
      </c>
      <c r="F125" s="171">
        <v>3</v>
      </c>
      <c r="G125" s="172" t="s">
        <v>279</v>
      </c>
    </row>
    <row r="126" spans="1:7">
      <c r="A126">
        <f t="shared" si="8"/>
        <v>3</v>
      </c>
      <c r="B126" s="56" t="s">
        <v>280</v>
      </c>
      <c r="C126" t="s">
        <v>47</v>
      </c>
      <c r="D126" t="s">
        <v>140</v>
      </c>
      <c r="F126" s="171">
        <v>5</v>
      </c>
      <c r="G126" s="172" t="s">
        <v>281</v>
      </c>
    </row>
    <row r="127" spans="1:7">
      <c r="A127">
        <f t="shared" si="8"/>
        <v>4</v>
      </c>
      <c r="B127" s="56" t="s">
        <v>282</v>
      </c>
      <c r="C127" t="s">
        <v>47</v>
      </c>
      <c r="D127" t="s">
        <v>140</v>
      </c>
      <c r="F127" s="171">
        <v>5</v>
      </c>
      <c r="G127" s="172" t="s">
        <v>283</v>
      </c>
    </row>
    <row r="128" spans="1:7">
      <c r="A128">
        <f t="shared" si="8"/>
        <v>5</v>
      </c>
      <c r="B128" s="56" t="s">
        <v>284</v>
      </c>
      <c r="C128" t="s">
        <v>47</v>
      </c>
      <c r="D128" t="s">
        <v>140</v>
      </c>
      <c r="F128" s="171">
        <v>4</v>
      </c>
      <c r="G128" s="172" t="s">
        <v>285</v>
      </c>
    </row>
    <row r="129" spans="1:7">
      <c r="A129">
        <f t="shared" si="8"/>
        <v>6</v>
      </c>
      <c r="B129" s="56" t="s">
        <v>286</v>
      </c>
      <c r="C129" t="s">
        <v>47</v>
      </c>
      <c r="D129" t="s">
        <v>140</v>
      </c>
      <c r="F129" s="171" t="s">
        <v>287</v>
      </c>
      <c r="G129" s="172" t="s">
        <v>288</v>
      </c>
    </row>
    <row r="130" spans="1:7">
      <c r="A130">
        <f t="shared" si="8"/>
        <v>7</v>
      </c>
      <c r="B130" s="56" t="s">
        <v>289</v>
      </c>
      <c r="C130" t="s">
        <v>47</v>
      </c>
      <c r="D130" t="s">
        <v>140</v>
      </c>
      <c r="F130" s="171" t="s">
        <v>290</v>
      </c>
      <c r="G130" s="172" t="s">
        <v>291</v>
      </c>
    </row>
    <row r="131" spans="1:7">
      <c r="A131">
        <f t="shared" si="8"/>
        <v>8</v>
      </c>
      <c r="B131" s="56" t="s">
        <v>292</v>
      </c>
      <c r="C131" t="s">
        <v>47</v>
      </c>
      <c r="D131" t="s">
        <v>140</v>
      </c>
      <c r="F131" s="171" t="s">
        <v>147</v>
      </c>
      <c r="G131" s="172" t="s">
        <v>293</v>
      </c>
    </row>
    <row r="132" spans="1:7">
      <c r="A132">
        <f t="shared" si="8"/>
        <v>1</v>
      </c>
      <c r="B132" t="s">
        <v>294</v>
      </c>
      <c r="C132" t="s">
        <v>295</v>
      </c>
      <c r="D132" t="s">
        <v>107</v>
      </c>
      <c r="F132" s="171">
        <v>2</v>
      </c>
      <c r="G132" s="172" t="s">
        <v>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topLeftCell="A2" workbookViewId="0"/>
  </sheetViews>
  <sheetFormatPr baseColWidth="10" defaultRowHeight="15"/>
  <sheetData>
    <row r="2" spans="2:8" ht="84">
      <c r="B2" s="151" t="s">
        <v>297</v>
      </c>
      <c r="C2" s="151"/>
      <c r="D2" s="151"/>
      <c r="E2" s="151"/>
      <c r="F2" s="151"/>
      <c r="G2" s="151"/>
      <c r="H2" s="151"/>
    </row>
    <row r="4" spans="2:8" ht="150">
      <c r="B4" s="152" t="s">
        <v>298</v>
      </c>
      <c r="C4" s="153" t="s">
        <v>299</v>
      </c>
      <c r="D4" s="153" t="s">
        <v>300</v>
      </c>
      <c r="E4" s="153" t="s">
        <v>301</v>
      </c>
      <c r="F4" s="153" t="s">
        <v>302</v>
      </c>
      <c r="G4" s="153" t="s">
        <v>303</v>
      </c>
      <c r="H4" s="154" t="s">
        <v>304</v>
      </c>
    </row>
    <row r="5" spans="2:8" ht="30">
      <c r="B5" s="155">
        <v>1</v>
      </c>
      <c r="C5" s="10" t="s">
        <v>305</v>
      </c>
      <c r="D5" s="10" t="s">
        <v>305</v>
      </c>
      <c r="E5" s="156">
        <f>'WP1'!S53</f>
        <v>0</v>
      </c>
      <c r="F5" s="156" t="e">
        <f>Partner_1</f>
        <v>#NAME?</v>
      </c>
      <c r="G5" s="20">
        <f ca="1">'WP1'!D66</f>
        <v>1</v>
      </c>
      <c r="H5" s="157">
        <f ca="1">'WP1'!E66</f>
        <v>36</v>
      </c>
    </row>
    <row r="6" spans="2:8" ht="75">
      <c r="B6" s="155">
        <v>2</v>
      </c>
      <c r="C6" s="10" t="s">
        <v>306</v>
      </c>
      <c r="D6" s="10" t="s">
        <v>307</v>
      </c>
      <c r="E6" s="156">
        <f>'WP2'!S53</f>
        <v>0</v>
      </c>
      <c r="F6" s="156" t="e">
        <f>Partner_6</f>
        <v>#NAME?</v>
      </c>
      <c r="G6" s="20">
        <f ca="1">'WP2'!D66</f>
        <v>0</v>
      </c>
      <c r="H6" s="157">
        <f ca="1">'WP2'!E66</f>
        <v>0</v>
      </c>
    </row>
    <row r="7" spans="2:8" ht="60">
      <c r="B7" s="155">
        <v>3</v>
      </c>
      <c r="C7" s="10" t="s">
        <v>308</v>
      </c>
      <c r="D7" s="10" t="s">
        <v>307</v>
      </c>
      <c r="E7" s="156">
        <f>'WP3'!S36</f>
        <v>0</v>
      </c>
      <c r="F7" s="156" t="e">
        <f>Partner_5</f>
        <v>#NAME?</v>
      </c>
      <c r="G7" s="20">
        <f ca="1">'WP3'!D47</f>
        <v>3</v>
      </c>
      <c r="H7" s="157">
        <f ca="1">'WP3'!E47</f>
        <v>28</v>
      </c>
    </row>
    <row r="8" spans="2:8" ht="60">
      <c r="B8" s="155">
        <v>4</v>
      </c>
      <c r="C8" s="158" t="s">
        <v>309</v>
      </c>
      <c r="D8" s="10" t="s">
        <v>307</v>
      </c>
      <c r="E8" s="156">
        <f>'WP4'!S49</f>
        <v>0</v>
      </c>
      <c r="F8" s="159" t="e">
        <f>Partner_12</f>
        <v>#NAME?</v>
      </c>
      <c r="G8" s="20">
        <f ca="1">'WP4'!D61</f>
        <v>1</v>
      </c>
      <c r="H8" s="157">
        <f ca="1">'WP4'!E61</f>
        <v>30</v>
      </c>
    </row>
    <row r="9" spans="2:8" ht="105">
      <c r="B9" s="155">
        <v>5</v>
      </c>
      <c r="C9" s="158" t="s">
        <v>310</v>
      </c>
      <c r="D9" s="10" t="s">
        <v>307</v>
      </c>
      <c r="E9" s="156">
        <f>'WP5'!S38</f>
        <v>0</v>
      </c>
      <c r="F9" s="156" t="e">
        <f>Partner_1</f>
        <v>#NAME?</v>
      </c>
      <c r="G9" s="20">
        <f ca="1">'WP5'!D51</f>
        <v>3</v>
      </c>
      <c r="H9" s="157">
        <f ca="1">'WP5'!E51</f>
        <v>36</v>
      </c>
    </row>
    <row r="10" spans="2:8" ht="60">
      <c r="B10" s="155">
        <v>6</v>
      </c>
      <c r="C10" s="158" t="s">
        <v>311</v>
      </c>
      <c r="D10" s="10" t="s">
        <v>307</v>
      </c>
      <c r="E10" s="156">
        <f>'WP6'!S41</f>
        <v>0</v>
      </c>
      <c r="F10" s="159" t="e">
        <f>Partner_8</f>
        <v>#NAME?</v>
      </c>
      <c r="G10" s="20">
        <f ca="1">'WP6'!D54</f>
        <v>8</v>
      </c>
      <c r="H10" s="157">
        <f ca="1">'WP6'!E54</f>
        <v>32</v>
      </c>
    </row>
    <row r="11" spans="2:8" ht="45">
      <c r="B11" s="160">
        <v>7</v>
      </c>
      <c r="C11" s="31" t="s">
        <v>312</v>
      </c>
      <c r="D11" s="31" t="s">
        <v>313</v>
      </c>
      <c r="E11" s="161">
        <f>'WP7'!S82</f>
        <v>0</v>
      </c>
      <c r="F11" s="161" t="e">
        <f>Partner_1</f>
        <v>#NAME?</v>
      </c>
      <c r="G11" s="162">
        <f ca="1">'WP7'!D96</f>
        <v>0</v>
      </c>
      <c r="H11" s="163">
        <f ca="1">'WP7'!E96</f>
        <v>33</v>
      </c>
    </row>
    <row r="13" spans="2:8">
      <c r="B13" s="164" t="s">
        <v>314</v>
      </c>
      <c r="C13" s="165"/>
      <c r="D13" s="165"/>
      <c r="E13" s="166">
        <f>SUM(E5:E12)</f>
        <v>0</v>
      </c>
      <c r="F13" s="166"/>
      <c r="G13" s="165">
        <f ca="1">MIN(G5:G11)</f>
        <v>0</v>
      </c>
      <c r="H13" s="167">
        <f ca="1">MAX(H5:H11)</f>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9"/>
  <sheetViews>
    <sheetView topLeftCell="A7" workbookViewId="0"/>
  </sheetViews>
  <sheetFormatPr baseColWidth="10" defaultRowHeight="15"/>
  <sheetData>
    <row r="3" spans="1:2">
      <c r="A3" s="57" t="s">
        <v>315</v>
      </c>
    </row>
    <row r="5" spans="1:2">
      <c r="A5" t="s">
        <v>316</v>
      </c>
      <c r="B5" t="s">
        <v>317</v>
      </c>
    </row>
    <row r="6" spans="1:2">
      <c r="A6" t="s">
        <v>21</v>
      </c>
      <c r="B6" t="s">
        <v>18</v>
      </c>
    </row>
    <row r="10" spans="1:2">
      <c r="A10" s="57" t="s">
        <v>318</v>
      </c>
    </row>
    <row r="12" spans="1:2">
      <c r="A12" t="s">
        <v>65</v>
      </c>
      <c r="B12" t="s">
        <v>319</v>
      </c>
    </row>
    <row r="13" spans="1:2">
      <c r="A13" t="s">
        <v>107</v>
      </c>
      <c r="B13" t="s">
        <v>320</v>
      </c>
    </row>
    <row r="14" spans="1:2">
      <c r="A14" t="s">
        <v>111</v>
      </c>
      <c r="B14" t="s">
        <v>321</v>
      </c>
    </row>
    <row r="15" spans="1:2">
      <c r="A15" t="s">
        <v>322</v>
      </c>
      <c r="B15" t="s">
        <v>323</v>
      </c>
    </row>
    <row r="16" spans="1:2">
      <c r="A16" t="s">
        <v>140</v>
      </c>
      <c r="B16" t="s">
        <v>324</v>
      </c>
    </row>
    <row r="18" spans="1:2">
      <c r="A18" s="57" t="s">
        <v>325</v>
      </c>
    </row>
    <row r="20" spans="1:2">
      <c r="A20" t="s">
        <v>326</v>
      </c>
      <c r="B20" t="s">
        <v>327</v>
      </c>
    </row>
    <row r="21" spans="1:2">
      <c r="A21" t="s">
        <v>322</v>
      </c>
      <c r="B21" t="s">
        <v>328</v>
      </c>
    </row>
    <row r="22" spans="1:2">
      <c r="A22" t="s">
        <v>329</v>
      </c>
      <c r="B22" t="s">
        <v>330</v>
      </c>
    </row>
    <row r="23" spans="1:2">
      <c r="A23" t="s">
        <v>331</v>
      </c>
      <c r="B23" t="s">
        <v>332</v>
      </c>
    </row>
    <row r="25" spans="1:2">
      <c r="A25" s="57" t="s">
        <v>333</v>
      </c>
    </row>
    <row r="27" spans="1:2">
      <c r="A27" t="s">
        <v>334</v>
      </c>
      <c r="B27" t="s">
        <v>335</v>
      </c>
    </row>
    <row r="28" spans="1:2">
      <c r="A28" t="s">
        <v>336</v>
      </c>
      <c r="B28" t="s">
        <v>337</v>
      </c>
    </row>
    <row r="29" spans="1:2">
      <c r="A29" t="s">
        <v>338</v>
      </c>
      <c r="B29" t="s">
        <v>339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56"/>
  <sheetViews>
    <sheetView workbookViewId="0">
      <selection activeCell="F47" sqref="F47"/>
    </sheetView>
  </sheetViews>
  <sheetFormatPr baseColWidth="10" defaultRowHeight="15"/>
  <sheetData>
    <row r="2" spans="3:18" ht="18.75">
      <c r="C2" s="147" t="s">
        <v>340</v>
      </c>
      <c r="D2" s="147"/>
      <c r="E2" s="147"/>
      <c r="F2" s="147"/>
      <c r="G2" s="147"/>
      <c r="H2" s="147"/>
      <c r="I2" s="147"/>
      <c r="J2" s="147"/>
      <c r="K2" s="147"/>
    </row>
    <row r="5" spans="3:18" ht="21">
      <c r="C5" s="148" t="s">
        <v>341</v>
      </c>
      <c r="D5" s="149"/>
      <c r="E5" s="149"/>
      <c r="F5" s="149"/>
      <c r="G5" s="149"/>
      <c r="H5" s="149"/>
      <c r="I5" s="150"/>
      <c r="L5" s="148" t="s">
        <v>342</v>
      </c>
      <c r="M5" s="149"/>
      <c r="N5" s="149"/>
      <c r="O5" s="149"/>
      <c r="P5" s="149"/>
      <c r="Q5" s="149"/>
      <c r="R5" s="150"/>
    </row>
    <row r="6" spans="3:18" ht="45">
      <c r="C6" s="101" t="s">
        <v>343</v>
      </c>
      <c r="D6" s="101" t="s">
        <v>344</v>
      </c>
      <c r="E6" s="101" t="s">
        <v>345</v>
      </c>
      <c r="F6" s="101" t="s">
        <v>346</v>
      </c>
      <c r="G6" s="101" t="s">
        <v>347</v>
      </c>
      <c r="H6" s="101" t="s">
        <v>348</v>
      </c>
      <c r="I6" s="101" t="s">
        <v>349</v>
      </c>
      <c r="L6" s="101" t="s">
        <v>343</v>
      </c>
      <c r="M6" s="101" t="s">
        <v>344</v>
      </c>
      <c r="N6" s="101" t="s">
        <v>345</v>
      </c>
      <c r="O6" s="101" t="s">
        <v>346</v>
      </c>
      <c r="P6" s="101" t="s">
        <v>347</v>
      </c>
      <c r="Q6" s="101" t="s">
        <v>348</v>
      </c>
      <c r="R6" s="101" t="s">
        <v>349</v>
      </c>
    </row>
    <row r="7" spans="3:18">
      <c r="C7" s="12" t="str">
        <f>'WP2'!B74</f>
        <v>D2.1</v>
      </c>
      <c r="D7" s="12">
        <f>'WP2'!C74</f>
        <v>0</v>
      </c>
      <c r="E7" s="12">
        <f>'WP2'!D74</f>
        <v>2</v>
      </c>
      <c r="F7" s="12">
        <f>'WP2'!E74</f>
        <v>0</v>
      </c>
      <c r="G7" s="12">
        <f>'WP2'!F74</f>
        <v>0</v>
      </c>
      <c r="H7" s="12">
        <f>'WP2'!G74</f>
        <v>0</v>
      </c>
      <c r="I7" s="12">
        <f>'WP2'!H74</f>
        <v>0</v>
      </c>
      <c r="L7" s="12" t="str">
        <f>'WP1'!B74</f>
        <v>D1.1</v>
      </c>
      <c r="M7" s="12">
        <f>'WP1'!C74</f>
        <v>0</v>
      </c>
      <c r="N7" s="12">
        <f>'WP1'!D74</f>
        <v>1</v>
      </c>
      <c r="O7" s="12">
        <f>'WP1'!E74</f>
        <v>0</v>
      </c>
      <c r="P7" s="12">
        <f>'WP1'!F74</f>
        <v>0</v>
      </c>
      <c r="Q7" s="12">
        <f>'WP1'!G74</f>
        <v>0</v>
      </c>
      <c r="R7" s="12">
        <f>'WP1'!H74</f>
        <v>0</v>
      </c>
    </row>
    <row r="8" spans="3:18">
      <c r="C8" s="12" t="str">
        <f>'WP2'!B75</f>
        <v>D2.2</v>
      </c>
      <c r="D8" s="12">
        <f>'WP2'!C75</f>
        <v>0</v>
      </c>
      <c r="E8" s="12">
        <f>'WP2'!D75</f>
        <v>2</v>
      </c>
      <c r="F8" s="12">
        <f>'WP2'!E75</f>
        <v>0</v>
      </c>
      <c r="G8" s="12">
        <f>'WP2'!F75</f>
        <v>0</v>
      </c>
      <c r="H8" s="12">
        <f>'WP2'!G75</f>
        <v>0</v>
      </c>
      <c r="I8" s="12">
        <f>'WP2'!H75</f>
        <v>0</v>
      </c>
      <c r="L8" s="12" t="str">
        <f>'WP1'!B75</f>
        <v>D1.2</v>
      </c>
      <c r="M8" s="12">
        <f>'WP1'!C75</f>
        <v>0</v>
      </c>
      <c r="N8" s="12">
        <f>'WP1'!D75</f>
        <v>1</v>
      </c>
      <c r="O8" s="12">
        <f>'WP1'!E75</f>
        <v>0</v>
      </c>
      <c r="P8" s="12">
        <f>'WP1'!F75</f>
        <v>0</v>
      </c>
      <c r="Q8" s="12">
        <f>'WP1'!G75</f>
        <v>0</v>
      </c>
      <c r="R8" s="12">
        <f>'WP1'!H75</f>
        <v>0</v>
      </c>
    </row>
    <row r="9" spans="3:18">
      <c r="C9" s="12" t="str">
        <f>'WP2'!B76</f>
        <v>D2.3</v>
      </c>
      <c r="D9" s="12">
        <f>'WP2'!C76</f>
        <v>0</v>
      </c>
      <c r="E9" s="12">
        <f>'WP2'!D76</f>
        <v>2</v>
      </c>
      <c r="F9" s="12">
        <f>'WP2'!E76</f>
        <v>0</v>
      </c>
      <c r="G9" s="12">
        <f>'WP2'!F76</f>
        <v>0</v>
      </c>
      <c r="H9" s="12">
        <f>'WP2'!G76</f>
        <v>0</v>
      </c>
      <c r="I9" s="12">
        <f>'WP2'!H76</f>
        <v>0</v>
      </c>
      <c r="L9" s="12" t="str">
        <f>'WP1'!B76</f>
        <v>D1.3</v>
      </c>
      <c r="M9" s="12">
        <f>'WP1'!C76</f>
        <v>0</v>
      </c>
      <c r="N9" s="12">
        <f>'WP1'!D76</f>
        <v>1</v>
      </c>
      <c r="O9" s="12">
        <f>'WP1'!E76</f>
        <v>0</v>
      </c>
      <c r="P9" s="12">
        <f>'WP1'!F76</f>
        <v>0</v>
      </c>
      <c r="Q9" s="12">
        <f>'WP1'!G76</f>
        <v>0</v>
      </c>
      <c r="R9" s="12">
        <f>'WP1'!H76</f>
        <v>0</v>
      </c>
    </row>
    <row r="10" spans="3:18">
      <c r="C10" s="12" t="str">
        <f>'WP2'!B77</f>
        <v>D2.4</v>
      </c>
      <c r="D10" s="12">
        <f>'WP2'!C77</f>
        <v>0</v>
      </c>
      <c r="E10" s="12">
        <f>'WP2'!D77</f>
        <v>2</v>
      </c>
      <c r="F10" s="12">
        <f>'WP2'!E77</f>
        <v>0</v>
      </c>
      <c r="G10" s="12">
        <f>'WP2'!F77</f>
        <v>0</v>
      </c>
      <c r="H10" s="12">
        <f>'WP2'!G77</f>
        <v>0</v>
      </c>
      <c r="I10" s="12">
        <f>'WP2'!H77</f>
        <v>0</v>
      </c>
      <c r="L10" s="12" t="str">
        <f>'WP1'!B77</f>
        <v>D1.4</v>
      </c>
      <c r="M10" s="12">
        <f>'WP1'!C77</f>
        <v>0</v>
      </c>
      <c r="N10" s="12">
        <f>'WP1'!D77</f>
        <v>1</v>
      </c>
      <c r="O10" s="12">
        <f>'WP1'!E77</f>
        <v>0</v>
      </c>
      <c r="P10" s="12">
        <f>'WP1'!F77</f>
        <v>0</v>
      </c>
      <c r="Q10" s="12">
        <f>'WP1'!G77</f>
        <v>0</v>
      </c>
      <c r="R10" s="12">
        <f>'WP1'!H77</f>
        <v>0</v>
      </c>
    </row>
    <row r="11" spans="3:18">
      <c r="C11" s="12" t="str">
        <f>'WP2'!B78</f>
        <v>D2.5</v>
      </c>
      <c r="D11" s="12">
        <f>'WP2'!C78</f>
        <v>0</v>
      </c>
      <c r="E11" s="12">
        <f>'WP2'!D78</f>
        <v>2</v>
      </c>
      <c r="F11" s="12">
        <f>'WP2'!E78</f>
        <v>0</v>
      </c>
      <c r="G11" s="12">
        <f>'WP2'!F78</f>
        <v>0</v>
      </c>
      <c r="H11" s="12">
        <f>'WP2'!G78</f>
        <v>0</v>
      </c>
      <c r="I11" s="12">
        <f>'WP2'!H78</f>
        <v>0</v>
      </c>
      <c r="L11" s="12" t="str">
        <f>'WP1'!B78</f>
        <v>D1.5</v>
      </c>
      <c r="M11" s="12">
        <f>'WP1'!C78</f>
        <v>0</v>
      </c>
      <c r="N11" s="12">
        <f>'WP1'!D78</f>
        <v>1</v>
      </c>
      <c r="O11" s="12">
        <f>'WP1'!E78</f>
        <v>0</v>
      </c>
      <c r="P11" s="12">
        <f>'WP1'!F78</f>
        <v>0</v>
      </c>
      <c r="Q11" s="12">
        <f>'WP1'!G78</f>
        <v>0</v>
      </c>
      <c r="R11" s="12">
        <f>'WP1'!H78</f>
        <v>0</v>
      </c>
    </row>
    <row r="12" spans="3:18">
      <c r="C12" s="12" t="str">
        <f>'WP2'!B79</f>
        <v>D2.6</v>
      </c>
      <c r="D12" s="12">
        <f>'WP2'!C79</f>
        <v>0</v>
      </c>
      <c r="E12" s="12">
        <f>'WP2'!D79</f>
        <v>2</v>
      </c>
      <c r="F12" s="12">
        <f>'WP2'!E79</f>
        <v>0</v>
      </c>
      <c r="G12" s="12">
        <f>'WP2'!F79</f>
        <v>0</v>
      </c>
      <c r="H12" s="12">
        <f>'WP2'!G79</f>
        <v>0</v>
      </c>
      <c r="I12" s="12">
        <f>'WP2'!H79</f>
        <v>0</v>
      </c>
      <c r="L12" s="12" t="str">
        <f>'WP1'!B79</f>
        <v>D1.6</v>
      </c>
      <c r="M12" s="12">
        <f>'WP1'!C79</f>
        <v>0</v>
      </c>
      <c r="N12" s="12">
        <f>'WP1'!D79</f>
        <v>1</v>
      </c>
      <c r="O12" s="12">
        <f>'WP1'!E79</f>
        <v>0</v>
      </c>
      <c r="P12" s="12">
        <f>'WP1'!F79</f>
        <v>0</v>
      </c>
      <c r="Q12" s="12">
        <f>'WP1'!G79</f>
        <v>0</v>
      </c>
      <c r="R12" s="12">
        <f>'WP1'!H79</f>
        <v>0</v>
      </c>
    </row>
    <row r="13" spans="3:18">
      <c r="C13" s="12">
        <f>'WP2'!B80</f>
        <v>0</v>
      </c>
      <c r="D13" s="12">
        <f>'WP2'!C80</f>
        <v>0</v>
      </c>
      <c r="E13" s="12">
        <f>'WP2'!D80</f>
        <v>0</v>
      </c>
      <c r="F13" s="12">
        <f>'WP2'!E80</f>
        <v>0</v>
      </c>
      <c r="G13" s="12">
        <f>'WP2'!F80</f>
        <v>0</v>
      </c>
      <c r="H13" s="12">
        <f>'WP2'!G80</f>
        <v>0</v>
      </c>
      <c r="I13" s="12">
        <f>'WP2'!H80</f>
        <v>0</v>
      </c>
      <c r="L13" s="12">
        <f>'WP1'!B80</f>
        <v>0</v>
      </c>
      <c r="M13" s="12">
        <f>'WP1'!C80</f>
        <v>0</v>
      </c>
      <c r="N13" s="12">
        <f>'WP1'!D80</f>
        <v>0</v>
      </c>
      <c r="O13" s="12">
        <f>'WP1'!E80</f>
        <v>0</v>
      </c>
      <c r="P13" s="12">
        <f>'WP1'!F80</f>
        <v>0</v>
      </c>
      <c r="Q13" s="12">
        <f>'WP1'!G80</f>
        <v>0</v>
      </c>
      <c r="R13" s="12">
        <f>'WP1'!H80</f>
        <v>0</v>
      </c>
    </row>
    <row r="14" spans="3:18">
      <c r="C14" s="12">
        <f>'WP2'!B81</f>
        <v>0</v>
      </c>
      <c r="D14" s="12">
        <f>'WP2'!C81</f>
        <v>0</v>
      </c>
      <c r="E14" s="12">
        <f>'WP2'!D81</f>
        <v>0</v>
      </c>
      <c r="F14" s="12">
        <f>'WP2'!E81</f>
        <v>0</v>
      </c>
      <c r="G14" s="12">
        <f>'WP2'!F81</f>
        <v>0</v>
      </c>
      <c r="H14" s="12">
        <f>'WP2'!G81</f>
        <v>0</v>
      </c>
      <c r="I14" s="12">
        <f>'WP2'!H81</f>
        <v>0</v>
      </c>
      <c r="L14" s="12">
        <f>'WP1'!B81</f>
        <v>0</v>
      </c>
      <c r="M14" s="12">
        <f>'WP1'!C81</f>
        <v>0</v>
      </c>
      <c r="N14" s="12">
        <f>'WP1'!D81</f>
        <v>0</v>
      </c>
      <c r="O14" s="12">
        <f>'WP1'!E81</f>
        <v>0</v>
      </c>
      <c r="P14" s="12">
        <f>'WP1'!F81</f>
        <v>0</v>
      </c>
      <c r="Q14" s="12">
        <f>'WP1'!G81</f>
        <v>0</v>
      </c>
      <c r="R14" s="12">
        <f>'WP1'!H81</f>
        <v>0</v>
      </c>
    </row>
    <row r="15" spans="3:18">
      <c r="C15" s="12">
        <f>'WP2'!B82</f>
        <v>0</v>
      </c>
      <c r="D15" s="12">
        <f>'WP2'!C82</f>
        <v>0</v>
      </c>
      <c r="E15" s="12">
        <f>'WP2'!D82</f>
        <v>0</v>
      </c>
      <c r="F15" s="12">
        <f>'WP2'!E82</f>
        <v>0</v>
      </c>
      <c r="G15" s="12">
        <f>'WP2'!F82</f>
        <v>0</v>
      </c>
      <c r="H15" s="12">
        <f>'WP2'!G82</f>
        <v>0</v>
      </c>
      <c r="I15" s="12">
        <f>'WP2'!H82</f>
        <v>0</v>
      </c>
      <c r="L15" s="12">
        <f>'WP1'!B82</f>
        <v>0</v>
      </c>
      <c r="M15" s="12">
        <f>'WP1'!C82</f>
        <v>0</v>
      </c>
      <c r="N15" s="12">
        <f>'WP1'!D82</f>
        <v>0</v>
      </c>
      <c r="O15" s="12">
        <f>'WP1'!E82</f>
        <v>0</v>
      </c>
      <c r="P15" s="12">
        <f>'WP1'!F82</f>
        <v>0</v>
      </c>
      <c r="Q15" s="12">
        <f>'WP1'!G82</f>
        <v>0</v>
      </c>
      <c r="R15" s="12">
        <f>'WP1'!H82</f>
        <v>0</v>
      </c>
    </row>
    <row r="16" spans="3:18">
      <c r="C16" s="12">
        <f>'WP2'!B83</f>
        <v>0</v>
      </c>
      <c r="D16" s="12">
        <f>'WP2'!C83</f>
        <v>0</v>
      </c>
      <c r="E16" s="12">
        <f>'WP2'!D83</f>
        <v>0</v>
      </c>
      <c r="F16" s="12">
        <f>'WP2'!E83</f>
        <v>0</v>
      </c>
      <c r="G16" s="12">
        <f>'WP2'!F83</f>
        <v>0</v>
      </c>
      <c r="H16" s="12">
        <f>'WP2'!G83</f>
        <v>0</v>
      </c>
      <c r="I16" s="12">
        <f>'WP2'!H83</f>
        <v>0</v>
      </c>
      <c r="L16" s="12">
        <f>'WP1'!B83</f>
        <v>0</v>
      </c>
      <c r="M16" s="12">
        <f>'WP1'!C83</f>
        <v>0</v>
      </c>
      <c r="N16" s="12">
        <f>'WP1'!D83</f>
        <v>0</v>
      </c>
      <c r="O16" s="12">
        <f>'WP1'!E83</f>
        <v>0</v>
      </c>
      <c r="P16" s="12">
        <f>'WP1'!F83</f>
        <v>0</v>
      </c>
      <c r="Q16" s="12">
        <f>'WP1'!G83</f>
        <v>0</v>
      </c>
      <c r="R16" s="12">
        <f>'WP1'!H83</f>
        <v>0</v>
      </c>
    </row>
    <row r="17" spans="3:18">
      <c r="C17" s="12" t="str">
        <f>'WP3'!B55</f>
        <v>D3.1</v>
      </c>
      <c r="D17" s="12" t="str">
        <f>'WP3'!C55</f>
        <v>(R) 3 publications oriented to the academy on the interaction between climatic condition, soil degradation, management and greenhouse gas production</v>
      </c>
      <c r="E17" s="12">
        <f>'WP3'!D55</f>
        <v>3</v>
      </c>
      <c r="F17" s="12" t="str">
        <f>'WP3'!E55</f>
        <v>IRNAS</v>
      </c>
      <c r="G17" s="12" t="str">
        <f>'WP3'!F55</f>
        <v>R</v>
      </c>
      <c r="H17" s="12" t="str">
        <f>'WP3'!G55</f>
        <v>PU</v>
      </c>
      <c r="I17" s="12" t="str">
        <f>'WP3'!H55</f>
        <v>18, 24,36</v>
      </c>
      <c r="L17" s="12" t="str">
        <f>'WP7'!B104</f>
        <v>D7.1</v>
      </c>
      <c r="M17" s="12" t="str">
        <f>'WP7'!C104</f>
        <v>Project’s Website.</v>
      </c>
      <c r="N17" s="12">
        <f>'WP7'!D104</f>
        <v>7</v>
      </c>
      <c r="O17" s="12" t="str">
        <f>'WP7'!E104</f>
        <v>ULIEGE</v>
      </c>
      <c r="P17" s="12" t="str">
        <f>'WP7'!F104</f>
        <v>OTHER</v>
      </c>
      <c r="Q17" s="12" t="str">
        <f>'WP7'!G104</f>
        <v>PU</v>
      </c>
      <c r="R17" s="12">
        <f>'WP7'!H104</f>
        <v>4</v>
      </c>
    </row>
    <row r="18" spans="3:18">
      <c r="C18" s="12" t="str">
        <f>'WP3'!B56</f>
        <v>D3.2</v>
      </c>
      <c r="D18" s="12" t="str">
        <f>'WP3'!C56</f>
        <v>(R) 3 scientific publications oriented to the academy with main results on soil responses to organic amendments in degraded soils and soils at risk under climate change conditions (M34)</v>
      </c>
      <c r="E18" s="12">
        <f>'WP3'!D56</f>
        <v>3</v>
      </c>
      <c r="F18" s="12" t="str">
        <f>'WP3'!E56</f>
        <v>IRNAS</v>
      </c>
      <c r="G18" s="12">
        <f>'WP3'!F56</f>
        <v>0</v>
      </c>
      <c r="H18" s="12">
        <f>'WP3'!G56</f>
        <v>0</v>
      </c>
      <c r="I18" s="12">
        <f>'WP3'!H56</f>
        <v>24.36</v>
      </c>
      <c r="L18" s="12" t="str">
        <f>'WP7'!B105</f>
        <v>D7.2</v>
      </c>
      <c r="M18" s="12" t="str">
        <f>'WP7'!C105</f>
        <v>Dissemination Activities Report I</v>
      </c>
      <c r="N18" s="12">
        <f>'WP7'!D105</f>
        <v>7</v>
      </c>
      <c r="O18" s="12" t="str">
        <f>'WP7'!E105</f>
        <v>ULIEGE</v>
      </c>
      <c r="P18" s="12" t="str">
        <f>'WP7'!F105</f>
        <v>R</v>
      </c>
      <c r="Q18" s="12" t="str">
        <f>'WP7'!G105</f>
        <v>PU</v>
      </c>
      <c r="R18" s="12">
        <f>'WP7'!H105</f>
        <v>12</v>
      </c>
    </row>
    <row r="19" spans="3:18">
      <c r="C19" s="12" t="str">
        <f>'WP3'!B57</f>
        <v>D3.3</v>
      </c>
      <c r="D19" s="12" t="str">
        <f>'WP3'!C57</f>
        <v>(R) technical report oriented to farmers, local managers and other stakeholders with the main results and recommendations on sustainable soil management practices (M36)</v>
      </c>
      <c r="E19" s="12">
        <f>'WP3'!D57</f>
        <v>3</v>
      </c>
      <c r="F19" s="12" t="str">
        <f>'WP3'!E57</f>
        <v>IRNAS</v>
      </c>
      <c r="G19" s="12">
        <f>'WP3'!F57</f>
        <v>0</v>
      </c>
      <c r="H19" s="12">
        <f>'WP3'!G57</f>
        <v>0</v>
      </c>
      <c r="I19" s="12">
        <f>'WP3'!H57</f>
        <v>36</v>
      </c>
      <c r="L19" s="12" t="str">
        <f>'WP7'!B106</f>
        <v>D7.3</v>
      </c>
      <c r="M19" s="12" t="str">
        <f>'WP7'!C106</f>
        <v>Dissemination Activities Report II</v>
      </c>
      <c r="N19" s="12">
        <f>'WP7'!D106</f>
        <v>7</v>
      </c>
      <c r="O19" s="12" t="str">
        <f>'WP7'!E106</f>
        <v>ULIEGE</v>
      </c>
      <c r="P19" s="12" t="str">
        <f>'WP7'!F106</f>
        <v>R</v>
      </c>
      <c r="Q19" s="12" t="str">
        <f>'WP7'!G106</f>
        <v>PU</v>
      </c>
      <c r="R19" s="12">
        <f>'WP7'!H106</f>
        <v>25</v>
      </c>
    </row>
    <row r="20" spans="3:18">
      <c r="C20" s="12" t="str">
        <f>'WP3'!B58</f>
        <v>D3.4</v>
      </c>
      <c r="D20" s="12" t="str">
        <f>'WP3'!C58</f>
        <v>(PDE) website hosting project description, open access graphical information (soil map) generated in the project and main results and recommendations on sustainable soil management practices (36)</v>
      </c>
      <c r="E20" s="12">
        <f>'WP3'!D58</f>
        <v>3</v>
      </c>
      <c r="F20" s="12" t="str">
        <f>'WP3'!E58</f>
        <v>IRNAS</v>
      </c>
      <c r="G20" s="12">
        <f>'WP3'!F58</f>
        <v>0</v>
      </c>
      <c r="H20" s="12">
        <f>'WP3'!G58</f>
        <v>0</v>
      </c>
      <c r="I20" s="12" t="str">
        <f>'WP3'!H58</f>
        <v>3, 24, 36</v>
      </c>
      <c r="L20" s="12" t="str">
        <f>'WP7'!B107</f>
        <v>D7.4</v>
      </c>
      <c r="M20" s="12" t="str">
        <f>'WP7'!C107</f>
        <v>Dissemination Activities Report III</v>
      </c>
      <c r="N20" s="12">
        <f>'WP7'!D107</f>
        <v>7</v>
      </c>
      <c r="O20" s="12" t="str">
        <f>'WP7'!E107</f>
        <v>ULIEGE</v>
      </c>
      <c r="P20" s="12" t="str">
        <f>'WP7'!F107</f>
        <v>R</v>
      </c>
      <c r="Q20" s="12" t="str">
        <f>'WP7'!G107</f>
        <v>PU</v>
      </c>
      <c r="R20" s="12">
        <f>'WP7'!H107</f>
        <v>36</v>
      </c>
    </row>
    <row r="21" spans="3:18">
      <c r="C21" s="12" t="str">
        <f>'WP3'!B59</f>
        <v>D3.5</v>
      </c>
      <c r="D21" s="12" t="str">
        <f>'WP3'!C59</f>
        <v xml:space="preserve">(PDE) Training school in Spain on cutting edge techniques and analytical tools for soil organic matter analysis experience gained in the project </v>
      </c>
      <c r="E21" s="12">
        <f>'WP3'!D59</f>
        <v>3</v>
      </c>
      <c r="F21" s="12" t="str">
        <f>'WP3'!E59</f>
        <v>IRNAS</v>
      </c>
      <c r="G21" s="12" t="str">
        <f>'WP3'!F59</f>
        <v>R</v>
      </c>
      <c r="H21" s="12" t="str">
        <f>'WP3'!G59</f>
        <v>PU</v>
      </c>
      <c r="I21" s="12">
        <f>'WP3'!H59</f>
        <v>12</v>
      </c>
      <c r="L21" s="12" t="str">
        <f>'WP7'!B108</f>
        <v>D7.5</v>
      </c>
      <c r="M21" s="12" t="str">
        <f>'WP7'!C108</f>
        <v>Regulations for a Resilient Agriculture: Comparative Study</v>
      </c>
      <c r="N21" s="12">
        <f>'WP7'!D108</f>
        <v>7</v>
      </c>
      <c r="O21" s="12" t="str">
        <f>'WP7'!E108</f>
        <v>ULIEGE</v>
      </c>
      <c r="P21" s="12" t="str">
        <f>'WP7'!F108</f>
        <v>R</v>
      </c>
      <c r="Q21" s="12" t="str">
        <f>'WP7'!G108</f>
        <v>PU</v>
      </c>
      <c r="R21" s="12">
        <f>'WP7'!H108</f>
        <v>23</v>
      </c>
    </row>
    <row r="22" spans="3:18">
      <c r="C22" s="12" t="str">
        <f>'WP3'!B60</f>
        <v>D3.6</v>
      </c>
      <c r="D22" s="12" t="str">
        <f>'WP3'!C60</f>
        <v>(PDE) workshop in Morocco to disseminate knowledge and experience gained in the project</v>
      </c>
      <c r="E22" s="12">
        <f>'WP3'!D60</f>
        <v>3</v>
      </c>
      <c r="F22" s="12" t="str">
        <f>'WP3'!E60</f>
        <v>IRNAS</v>
      </c>
      <c r="G22" s="12" t="str">
        <f>'WP3'!F60</f>
        <v>R</v>
      </c>
      <c r="H22" s="12" t="str">
        <f>'WP3'!G60</f>
        <v>PU</v>
      </c>
      <c r="I22" s="12">
        <f>'WP3'!H60</f>
        <v>24</v>
      </c>
      <c r="L22" s="12" t="str">
        <f>'WP7'!B109</f>
        <v>D7.6</v>
      </c>
      <c r="M22" s="12" t="str">
        <f>'WP7'!C109</f>
        <v>An Open Innovation Strategy for a Resilient Agricuture</v>
      </c>
      <c r="N22" s="12">
        <f>'WP7'!D109</f>
        <v>7</v>
      </c>
      <c r="O22" s="12" t="str">
        <f>'WP7'!E109</f>
        <v>ULIEGE</v>
      </c>
      <c r="P22" s="12" t="str">
        <f>'WP7'!F109</f>
        <v>R</v>
      </c>
      <c r="Q22" s="12" t="str">
        <f>'WP7'!G109</f>
        <v>PU</v>
      </c>
      <c r="R22" s="12">
        <f>'WP7'!H109</f>
        <v>33</v>
      </c>
    </row>
    <row r="23" spans="3:18">
      <c r="C23" s="12" t="str">
        <f>'WP3'!B61</f>
        <v>D3.7</v>
      </c>
      <c r="D23" s="12" t="str">
        <f>'WP3'!C61</f>
        <v>(PDE) workshop in Chile to disseminate knowledge and experience gained in the project</v>
      </c>
      <c r="E23" s="12">
        <f>'WP3'!D61</f>
        <v>3</v>
      </c>
      <c r="F23" s="12" t="str">
        <f>'WP3'!E61</f>
        <v>IRNAS</v>
      </c>
      <c r="G23" s="12" t="str">
        <f>'WP3'!F61</f>
        <v>R</v>
      </c>
      <c r="H23" s="12" t="str">
        <f>'WP3'!G61</f>
        <v>PU</v>
      </c>
      <c r="I23" s="12">
        <f>'WP3'!H61</f>
        <v>30</v>
      </c>
      <c r="L23" s="12">
        <f>'WP7'!B110</f>
        <v>0</v>
      </c>
      <c r="M23" s="12">
        <f>'WP7'!C110</f>
        <v>0</v>
      </c>
      <c r="N23" s="12">
        <f>'WP7'!D110</f>
        <v>0</v>
      </c>
      <c r="O23" s="12">
        <f>'WP7'!E110</f>
        <v>0</v>
      </c>
      <c r="P23" s="12">
        <f>'WP7'!F110</f>
        <v>0</v>
      </c>
      <c r="Q23" s="12">
        <f>'WP7'!G110</f>
        <v>0</v>
      </c>
      <c r="R23" s="12">
        <f>'WP7'!H110</f>
        <v>0</v>
      </c>
    </row>
    <row r="24" spans="3:18">
      <c r="C24" s="12">
        <f>'WP3'!B62</f>
        <v>0</v>
      </c>
      <c r="D24" s="12">
        <f>'WP3'!C62</f>
        <v>0</v>
      </c>
      <c r="E24" s="12">
        <f>'WP3'!D62</f>
        <v>0</v>
      </c>
      <c r="F24" s="12">
        <f>'WP3'!E62</f>
        <v>0</v>
      </c>
      <c r="G24" s="12">
        <f>'WP3'!F62</f>
        <v>0</v>
      </c>
      <c r="H24" s="12">
        <f>'WP3'!G62</f>
        <v>0</v>
      </c>
      <c r="I24" s="12">
        <f>'WP3'!H62</f>
        <v>0</v>
      </c>
      <c r="L24" s="12">
        <f>'WP7'!B111</f>
        <v>0</v>
      </c>
      <c r="M24" s="12">
        <f>'WP7'!C111</f>
        <v>0</v>
      </c>
      <c r="N24" s="12">
        <f>'WP7'!D111</f>
        <v>0</v>
      </c>
      <c r="O24" s="12">
        <f>'WP7'!E111</f>
        <v>0</v>
      </c>
      <c r="P24" s="12">
        <f>'WP7'!F111</f>
        <v>0</v>
      </c>
      <c r="Q24" s="12">
        <f>'WP7'!G111</f>
        <v>0</v>
      </c>
      <c r="R24" s="12">
        <f>'WP7'!H111</f>
        <v>0</v>
      </c>
    </row>
    <row r="25" spans="3:18">
      <c r="C25" s="12">
        <f>'WP3'!B63</f>
        <v>0</v>
      </c>
      <c r="D25" s="12">
        <f>'WP3'!C63</f>
        <v>0</v>
      </c>
      <c r="E25" s="12">
        <f>'WP3'!D63</f>
        <v>0</v>
      </c>
      <c r="F25" s="12">
        <f>'WP3'!E63</f>
        <v>0</v>
      </c>
      <c r="G25" s="12">
        <f>'WP3'!F63</f>
        <v>0</v>
      </c>
      <c r="H25" s="12">
        <f>'WP3'!G63</f>
        <v>0</v>
      </c>
      <c r="I25" s="12">
        <f>'WP3'!H63</f>
        <v>0</v>
      </c>
      <c r="L25" s="12">
        <f>'WP7'!B112</f>
        <v>0</v>
      </c>
      <c r="M25" s="12">
        <f>'WP7'!C112</f>
        <v>0</v>
      </c>
      <c r="N25" s="12">
        <f>'WP7'!D112</f>
        <v>0</v>
      </c>
      <c r="O25" s="12">
        <f>'WP7'!E112</f>
        <v>0</v>
      </c>
      <c r="P25" s="12">
        <f>'WP7'!F112</f>
        <v>0</v>
      </c>
      <c r="Q25" s="12">
        <f>'WP7'!G112</f>
        <v>0</v>
      </c>
      <c r="R25" s="12">
        <f>'WP7'!H112</f>
        <v>0</v>
      </c>
    </row>
    <row r="26" spans="3:18">
      <c r="C26" s="12">
        <f>'WP3'!B64</f>
        <v>0</v>
      </c>
      <c r="D26" s="12">
        <f>'WP3'!C64</f>
        <v>0</v>
      </c>
      <c r="E26" s="12">
        <f>'WP3'!D64</f>
        <v>0</v>
      </c>
      <c r="F26" s="12">
        <f>'WP3'!E64</f>
        <v>0</v>
      </c>
      <c r="G26" s="12">
        <f>'WP3'!F64</f>
        <v>0</v>
      </c>
      <c r="H26" s="12">
        <f>'WP3'!G64</f>
        <v>0</v>
      </c>
      <c r="I26" s="12">
        <f>'WP3'!H64</f>
        <v>0</v>
      </c>
      <c r="L26" s="12">
        <f>'WP7'!B113</f>
        <v>0</v>
      </c>
      <c r="M26" s="12">
        <f>'WP7'!C113</f>
        <v>0</v>
      </c>
      <c r="N26" s="12">
        <f>'WP7'!D113</f>
        <v>0</v>
      </c>
      <c r="O26" s="12">
        <f>'WP7'!E113</f>
        <v>0</v>
      </c>
      <c r="P26" s="12">
        <f>'WP7'!F113</f>
        <v>0</v>
      </c>
      <c r="Q26" s="12">
        <f>'WP7'!G113</f>
        <v>0</v>
      </c>
      <c r="R26" s="12">
        <f>'WP7'!H113</f>
        <v>0</v>
      </c>
    </row>
    <row r="27" spans="3:18">
      <c r="C27" s="12" t="str">
        <f>'WP4'!B69</f>
        <v>D4.1</v>
      </c>
      <c r="D27" s="12" t="str">
        <f>'WP4'!C69</f>
        <v>Open field training for plant sample collection, processing and storage at each beneficiary location of WP4</v>
      </c>
      <c r="E27" s="12">
        <f>'WP4'!D69</f>
        <v>4</v>
      </c>
      <c r="F27" s="12">
        <f>'WP4'!E69</f>
        <v>0</v>
      </c>
      <c r="G27" s="12" t="str">
        <f>'WP4'!F69</f>
        <v>PDE</v>
      </c>
      <c r="H27" s="12">
        <f>'WP4'!G69</f>
        <v>0</v>
      </c>
      <c r="I27" s="12">
        <f>'WP4'!H69</f>
        <v>0</v>
      </c>
    </row>
    <row r="28" spans="3:18">
      <c r="C28" s="12" t="str">
        <f>'WP4'!B70</f>
        <v>D4.2</v>
      </c>
      <c r="D28" s="12" t="str">
        <f>'WP4'!C70</f>
        <v>Training on sample processing for the detection of plant pathogens and pests</v>
      </c>
      <c r="E28" s="12">
        <f>'WP4'!D70</f>
        <v>4</v>
      </c>
      <c r="F28" s="12">
        <f>'WP4'!E70</f>
        <v>0</v>
      </c>
      <c r="G28" s="12" t="str">
        <f>'WP4'!F70</f>
        <v>PDE</v>
      </c>
      <c r="H28" s="12">
        <f>'WP4'!G70</f>
        <v>0</v>
      </c>
      <c r="I28" s="12">
        <f>'WP4'!H70</f>
        <v>0</v>
      </c>
    </row>
    <row r="29" spans="3:18">
      <c r="C29" s="12" t="str">
        <f>'WP4'!B71</f>
        <v>D4.3</v>
      </c>
      <c r="D29" s="12" t="str">
        <f>'WP4'!C71</f>
        <v>Training on detection and identification of plant pathogen and pests through novel, rapid and sensitive molecular methods</v>
      </c>
      <c r="E29" s="12">
        <f>'WP4'!D71</f>
        <v>4</v>
      </c>
      <c r="F29" s="12">
        <f>'WP4'!E71</f>
        <v>0</v>
      </c>
      <c r="G29" s="12" t="str">
        <f>'WP4'!F71</f>
        <v>PDE</v>
      </c>
      <c r="H29" s="12">
        <f>'WP4'!G71</f>
        <v>0</v>
      </c>
      <c r="I29" s="12">
        <f>'WP4'!H71</f>
        <v>0</v>
      </c>
    </row>
    <row r="30" spans="3:18">
      <c r="C30" s="12" t="str">
        <f>'WP4'!B72</f>
        <v>D4.4</v>
      </c>
      <c r="D30" s="12" t="str">
        <f>'WP4'!C72</f>
        <v xml:space="preserve">Training on in vitro experiments (by diffusion, micro- and macro-dilution </v>
      </c>
      <c r="E30" s="12">
        <f>'WP4'!D72</f>
        <v>4</v>
      </c>
      <c r="F30" s="12">
        <f>'WP4'!E72</f>
        <v>0</v>
      </c>
      <c r="G30" s="12" t="str">
        <f>'WP4'!F72</f>
        <v>PDE</v>
      </c>
      <c r="H30" s="12">
        <f>'WP4'!G72</f>
        <v>0</v>
      </c>
      <c r="I30" s="12">
        <f>'WP4'!H72</f>
        <v>0</v>
      </c>
    </row>
    <row r="31" spans="3:18">
      <c r="C31" s="12" t="str">
        <f>'WP4'!B73</f>
        <v>D4.5</v>
      </c>
      <c r="D31" s="12">
        <f>'WP4'!C73</f>
        <v>0</v>
      </c>
      <c r="E31" s="12">
        <f>'WP4'!D73</f>
        <v>4</v>
      </c>
      <c r="F31" s="12">
        <f>'WP4'!E73</f>
        <v>0</v>
      </c>
      <c r="G31" s="12">
        <f>'WP4'!F73</f>
        <v>0</v>
      </c>
      <c r="H31" s="12">
        <f>'WP4'!G73</f>
        <v>0</v>
      </c>
      <c r="I31" s="12">
        <f>'WP4'!H73</f>
        <v>0</v>
      </c>
    </row>
    <row r="32" spans="3:18">
      <c r="C32" s="12" t="str">
        <f>'WP4'!B74</f>
        <v>D4.6</v>
      </c>
      <c r="D32" s="12">
        <f>'WP4'!C74</f>
        <v>0</v>
      </c>
      <c r="E32" s="12">
        <f>'WP4'!D74</f>
        <v>4</v>
      </c>
      <c r="F32" s="12">
        <f>'WP4'!E74</f>
        <v>0</v>
      </c>
      <c r="G32" s="12">
        <f>'WP4'!F74</f>
        <v>0</v>
      </c>
      <c r="H32" s="12">
        <f>'WP4'!G74</f>
        <v>0</v>
      </c>
      <c r="I32" s="12">
        <f>'WP4'!H74</f>
        <v>0</v>
      </c>
    </row>
    <row r="33" spans="3:9">
      <c r="C33" s="12">
        <f>'WP4'!B75</f>
        <v>0</v>
      </c>
      <c r="D33" s="12">
        <f>'WP4'!C75</f>
        <v>0</v>
      </c>
      <c r="E33" s="12">
        <f>'WP4'!D75</f>
        <v>0</v>
      </c>
      <c r="F33" s="12">
        <f>'WP4'!E75</f>
        <v>0</v>
      </c>
      <c r="G33" s="12">
        <f>'WP4'!F75</f>
        <v>0</v>
      </c>
      <c r="H33" s="12">
        <f>'WP4'!G75</f>
        <v>0</v>
      </c>
      <c r="I33" s="12">
        <f>'WP4'!H75</f>
        <v>0</v>
      </c>
    </row>
    <row r="34" spans="3:9">
      <c r="C34" s="12">
        <f>'WP4'!B76</f>
        <v>0</v>
      </c>
      <c r="D34" s="12">
        <f>'WP4'!C76</f>
        <v>0</v>
      </c>
      <c r="E34" s="12">
        <f>'WP4'!D76</f>
        <v>0</v>
      </c>
      <c r="F34" s="12">
        <f>'WP4'!E76</f>
        <v>0</v>
      </c>
      <c r="G34" s="12">
        <f>'WP4'!F76</f>
        <v>0</v>
      </c>
      <c r="H34" s="12">
        <f>'WP4'!G76</f>
        <v>0</v>
      </c>
      <c r="I34" s="12">
        <f>'WP4'!H76</f>
        <v>0</v>
      </c>
    </row>
    <row r="35" spans="3:9">
      <c r="C35" s="12">
        <f>'WP4'!B77</f>
        <v>0</v>
      </c>
      <c r="D35" s="12">
        <f>'WP4'!C77</f>
        <v>0</v>
      </c>
      <c r="E35" s="12">
        <f>'WP4'!D77</f>
        <v>0</v>
      </c>
      <c r="F35" s="12">
        <f>'WP4'!E77</f>
        <v>0</v>
      </c>
      <c r="G35" s="12">
        <f>'WP4'!F77</f>
        <v>0</v>
      </c>
      <c r="H35" s="12">
        <f>'WP4'!G77</f>
        <v>0</v>
      </c>
      <c r="I35" s="12">
        <f>'WP4'!H77</f>
        <v>0</v>
      </c>
    </row>
    <row r="36" spans="3:9">
      <c r="C36" s="12">
        <f>'WP4'!B78</f>
        <v>0</v>
      </c>
      <c r="D36" s="12">
        <f>'WP4'!C78</f>
        <v>0</v>
      </c>
      <c r="E36" s="12">
        <f>'WP4'!D78</f>
        <v>0</v>
      </c>
      <c r="F36" s="12">
        <f>'WP4'!E78</f>
        <v>0</v>
      </c>
      <c r="G36" s="12">
        <f>'WP4'!F78</f>
        <v>0</v>
      </c>
      <c r="H36" s="12">
        <f>'WP4'!G78</f>
        <v>0</v>
      </c>
      <c r="I36" s="12">
        <f>'WP4'!H78</f>
        <v>0</v>
      </c>
    </row>
    <row r="37" spans="3:9">
      <c r="C37" s="12" t="str">
        <f>'WP5'!B59</f>
        <v>D5.1</v>
      </c>
      <c r="D37" s="12" t="str">
        <f>'WP5'!C59</f>
        <v>Updated crop and pasture yield and production systems for at least 2 countries</v>
      </c>
      <c r="E37" s="12">
        <f>'WP5'!D59</f>
        <v>5</v>
      </c>
      <c r="F37" s="12" t="str">
        <f>'WP5'!E59</f>
        <v>ULIEGE</v>
      </c>
      <c r="G37" s="12" t="str">
        <f>'WP5'!F59</f>
        <v>R</v>
      </c>
      <c r="H37" s="12" t="str">
        <f>'WP5'!G59</f>
        <v>PU</v>
      </c>
      <c r="I37" s="12">
        <f>'WP5'!H59</f>
        <v>0</v>
      </c>
    </row>
    <row r="38" spans="3:9">
      <c r="C38" s="12" t="str">
        <f>'WP5'!B60</f>
        <v>D5.2</v>
      </c>
      <c r="D38" s="12" t="str">
        <f>'WP5'!C60</f>
        <v>Report on the climate change and economy context change impacts on resilience of agriculture for at least two countries in semi-arid areas</v>
      </c>
      <c r="E38" s="12">
        <f>'WP5'!D60</f>
        <v>5</v>
      </c>
      <c r="F38" s="12" t="str">
        <f>'WP5'!E60</f>
        <v>ULIEGE</v>
      </c>
      <c r="G38" s="12" t="str">
        <f>'WP5'!F60</f>
        <v>R</v>
      </c>
      <c r="H38" s="12" t="str">
        <f>'WP5'!G60</f>
        <v>PU</v>
      </c>
      <c r="I38" s="12">
        <f>'WP5'!H60</f>
        <v>0</v>
      </c>
    </row>
    <row r="39" spans="3:9">
      <c r="C39" s="12" t="str">
        <f>'WP5'!B61</f>
        <v>D5.3</v>
      </c>
      <c r="D39" s="12" t="str">
        <f>'WP5'!C61</f>
        <v>Workshop on ...</v>
      </c>
      <c r="E39" s="12">
        <f>'WP5'!D61</f>
        <v>5</v>
      </c>
      <c r="F39" s="12" t="str">
        <f>'WP5'!E61</f>
        <v>ULIEGE</v>
      </c>
      <c r="G39" s="12" t="str">
        <f>'WP5'!F61</f>
        <v>PDE</v>
      </c>
      <c r="H39" s="12" t="str">
        <f>'WP5'!G61</f>
        <v>PU</v>
      </c>
      <c r="I39" s="12">
        <f>'WP5'!H61</f>
        <v>0</v>
      </c>
    </row>
    <row r="40" spans="3:9">
      <c r="C40" s="12" t="str">
        <f>'WP5'!B62</f>
        <v>D5.4</v>
      </c>
      <c r="D40" s="12" t="str">
        <f>'WP5'!C62</f>
        <v>Workshop on ...</v>
      </c>
      <c r="E40" s="12">
        <f>'WP5'!D62</f>
        <v>5</v>
      </c>
      <c r="F40" s="12" t="str">
        <f>'WP5'!E62</f>
        <v>ULIEGE</v>
      </c>
      <c r="G40" s="12" t="str">
        <f>'WP5'!F62</f>
        <v>PDE</v>
      </c>
      <c r="H40" s="12" t="str">
        <f>'WP5'!G62</f>
        <v>PU</v>
      </c>
      <c r="I40" s="12">
        <f>'WP5'!H62</f>
        <v>0</v>
      </c>
    </row>
    <row r="41" spans="3:9">
      <c r="C41" s="12" t="str">
        <f>'WP5'!B63</f>
        <v>D5.5</v>
      </c>
      <c r="D41" s="12" t="str">
        <f>'WP5'!C63</f>
        <v>Training course on ...</v>
      </c>
      <c r="E41" s="12">
        <f>'WP5'!D63</f>
        <v>5</v>
      </c>
      <c r="F41" s="12" t="str">
        <f>'WP5'!E63</f>
        <v>ULIEGE</v>
      </c>
      <c r="G41" s="12" t="str">
        <f>'WP5'!F63</f>
        <v>PDE</v>
      </c>
      <c r="H41" s="12" t="str">
        <f>'WP5'!G63</f>
        <v>PU</v>
      </c>
      <c r="I41" s="12">
        <f>'WP5'!H63</f>
        <v>0</v>
      </c>
    </row>
    <row r="42" spans="3:9">
      <c r="C42" s="12" t="str">
        <f>'WP5'!B64</f>
        <v>D5.6</v>
      </c>
      <c r="D42" s="12" t="str">
        <f>'WP5'!C64</f>
        <v>Training course on ...</v>
      </c>
      <c r="E42" s="12">
        <f>'WP5'!D64</f>
        <v>5</v>
      </c>
      <c r="F42" s="12" t="str">
        <f>'WP5'!E64</f>
        <v>ULIEGE</v>
      </c>
      <c r="G42" s="12" t="str">
        <f>'WP5'!F64</f>
        <v>PDE</v>
      </c>
      <c r="H42" s="12" t="str">
        <f>'WP5'!G64</f>
        <v>PU</v>
      </c>
      <c r="I42" s="12">
        <f>'WP5'!H64</f>
        <v>0</v>
      </c>
    </row>
    <row r="43" spans="3:9">
      <c r="C43" s="12">
        <f>'WP5'!B65</f>
        <v>0</v>
      </c>
      <c r="D43" s="12">
        <f>'WP5'!C65</f>
        <v>0</v>
      </c>
      <c r="E43" s="12">
        <f>'WP5'!D65</f>
        <v>0</v>
      </c>
      <c r="F43" s="12">
        <f>'WP5'!E65</f>
        <v>0</v>
      </c>
      <c r="G43" s="12">
        <f>'WP5'!F65</f>
        <v>0</v>
      </c>
      <c r="H43" s="12">
        <f>'WP5'!G65</f>
        <v>0</v>
      </c>
      <c r="I43" s="12">
        <f>'WP5'!H65</f>
        <v>0</v>
      </c>
    </row>
    <row r="44" spans="3:9">
      <c r="C44" s="12">
        <f>'WP5'!B66</f>
        <v>0</v>
      </c>
      <c r="D44" s="12">
        <f>'WP5'!C66</f>
        <v>0</v>
      </c>
      <c r="E44" s="12">
        <f>'WP5'!D66</f>
        <v>0</v>
      </c>
      <c r="F44" s="12">
        <f>'WP5'!E66</f>
        <v>0</v>
      </c>
      <c r="G44" s="12">
        <f>'WP5'!F66</f>
        <v>0</v>
      </c>
      <c r="H44" s="12">
        <f>'WP5'!G66</f>
        <v>0</v>
      </c>
      <c r="I44" s="12">
        <f>'WP5'!H66</f>
        <v>0</v>
      </c>
    </row>
    <row r="45" spans="3:9">
      <c r="C45" s="12">
        <f>'WP5'!B67</f>
        <v>0</v>
      </c>
      <c r="D45" s="12">
        <f>'WP5'!C67</f>
        <v>0</v>
      </c>
      <c r="E45" s="12">
        <f>'WP5'!D67</f>
        <v>0</v>
      </c>
      <c r="F45" s="12">
        <f>'WP5'!E67</f>
        <v>0</v>
      </c>
      <c r="G45" s="12">
        <f>'WP5'!F67</f>
        <v>0</v>
      </c>
      <c r="H45" s="12">
        <f>'WP5'!G67</f>
        <v>0</v>
      </c>
      <c r="I45" s="12">
        <f>'WP5'!H67</f>
        <v>0</v>
      </c>
    </row>
    <row r="46" spans="3:9">
      <c r="C46" s="12">
        <f>'WP5'!B68</f>
        <v>0</v>
      </c>
      <c r="D46" s="12">
        <f>'WP5'!C68</f>
        <v>0</v>
      </c>
      <c r="E46" s="12">
        <f>'WP5'!D68</f>
        <v>0</v>
      </c>
      <c r="F46" s="12">
        <f>'WP5'!E68</f>
        <v>0</v>
      </c>
      <c r="G46" s="12">
        <f>'WP5'!F68</f>
        <v>0</v>
      </c>
      <c r="H46" s="12">
        <f>'WP5'!G68</f>
        <v>0</v>
      </c>
      <c r="I46" s="12">
        <f>'WP5'!H68</f>
        <v>0</v>
      </c>
    </row>
    <row r="47" spans="3:9">
      <c r="C47" s="12" t="str">
        <f>'WP6'!B62</f>
        <v>D6.1</v>
      </c>
      <c r="D47" s="12" t="str">
        <f>'WP6'!C62</f>
        <v>Methods and tools to improve the assessment and forecasting of production risks taken by farmers</v>
      </c>
      <c r="E47" s="12">
        <f>'WP6'!D62</f>
        <v>6</v>
      </c>
      <c r="F47" s="12">
        <f>'WP6'!E62</f>
        <v>0</v>
      </c>
      <c r="G47" s="12" t="str">
        <f>'WP6'!F62</f>
        <v>R</v>
      </c>
      <c r="H47" s="12" t="str">
        <f>'WP6'!G62</f>
        <v>PU</v>
      </c>
      <c r="I47" s="12">
        <f>'WP6'!H62</f>
        <v>0</v>
      </c>
    </row>
    <row r="48" spans="3:9">
      <c r="C48" s="12" t="str">
        <f>'WP6'!B63</f>
        <v>D6.2</v>
      </c>
      <c r="D48" s="12" t="str">
        <f>'WP6'!C63</f>
        <v>Methods and tools to reduce/mitigate production risks</v>
      </c>
      <c r="E48" s="12">
        <f>'WP6'!D63</f>
        <v>6</v>
      </c>
      <c r="F48" s="12">
        <f>'WP6'!E63</f>
        <v>0</v>
      </c>
      <c r="G48" s="12" t="str">
        <f>'WP6'!F63</f>
        <v>R</v>
      </c>
      <c r="H48" s="12" t="str">
        <f>'WP6'!G63</f>
        <v>PU</v>
      </c>
      <c r="I48" s="12">
        <f>'WP6'!H63</f>
        <v>0</v>
      </c>
    </row>
    <row r="49" spans="3:9">
      <c r="C49" s="12" t="str">
        <f>'WP6'!B64</f>
        <v>D6.3</v>
      </c>
      <c r="D49" s="12" t="str">
        <f>'WP6'!C64</f>
        <v>Agriculture Risk Management</v>
      </c>
      <c r="E49" s="12">
        <f>'WP6'!D64</f>
        <v>6</v>
      </c>
      <c r="F49" s="12">
        <f>'WP6'!E64</f>
        <v>0</v>
      </c>
      <c r="G49" s="12" t="str">
        <f>'WP6'!F64</f>
        <v>R</v>
      </c>
      <c r="H49" s="12" t="str">
        <f>'WP6'!G64</f>
        <v>PU</v>
      </c>
      <c r="I49" s="12">
        <f>'WP6'!H64</f>
        <v>0</v>
      </c>
    </row>
    <row r="50" spans="3:9">
      <c r="C50" s="12" t="str">
        <f>'WP6'!B65</f>
        <v>D6.4</v>
      </c>
      <c r="D50" s="12" t="str">
        <f>'WP6'!C65</f>
        <v>Workshop on…</v>
      </c>
      <c r="E50" s="12">
        <f>'WP6'!D65</f>
        <v>6</v>
      </c>
      <c r="F50" s="12">
        <f>'WP6'!E65</f>
        <v>0</v>
      </c>
      <c r="G50" s="12" t="str">
        <f>'WP6'!F65</f>
        <v>PDE</v>
      </c>
      <c r="H50" s="12" t="str">
        <f>'WP6'!G65</f>
        <v>PU</v>
      </c>
      <c r="I50" s="12">
        <f>'WP6'!H65</f>
        <v>0</v>
      </c>
    </row>
    <row r="51" spans="3:9">
      <c r="C51" s="12" t="str">
        <f>'WP6'!B66</f>
        <v>D6.5</v>
      </c>
      <c r="D51" s="12" t="str">
        <f>'WP6'!C66</f>
        <v>Workshop on…</v>
      </c>
      <c r="E51" s="12">
        <f>'WP6'!D66</f>
        <v>6</v>
      </c>
      <c r="F51" s="12">
        <f>'WP6'!E66</f>
        <v>0</v>
      </c>
      <c r="G51" s="12" t="str">
        <f>'WP6'!F66</f>
        <v>PDE</v>
      </c>
      <c r="H51" s="12" t="str">
        <f>'WP6'!G66</f>
        <v>PU</v>
      </c>
      <c r="I51" s="12">
        <f>'WP6'!H66</f>
        <v>0</v>
      </c>
    </row>
    <row r="52" spans="3:9">
      <c r="C52" s="12" t="str">
        <f>'WP6'!B67</f>
        <v>D6.6</v>
      </c>
      <c r="D52" s="12" t="str">
        <f>'WP6'!C67</f>
        <v>Training Course</v>
      </c>
      <c r="E52" s="12">
        <f>'WP6'!D67</f>
        <v>6</v>
      </c>
      <c r="F52" s="12">
        <f>'WP6'!E67</f>
        <v>0</v>
      </c>
      <c r="G52" s="12" t="str">
        <f>'WP6'!F67</f>
        <v>PDE</v>
      </c>
      <c r="H52" s="12" t="str">
        <f>'WP6'!G67</f>
        <v>PU</v>
      </c>
      <c r="I52" s="12">
        <f>'WP6'!H67</f>
        <v>0</v>
      </c>
    </row>
    <row r="53" spans="3:9">
      <c r="C53" s="12">
        <f>'WP6'!B68</f>
        <v>0</v>
      </c>
      <c r="D53" s="12">
        <f>'WP6'!C68</f>
        <v>0</v>
      </c>
      <c r="E53" s="12">
        <f>'WP6'!D68</f>
        <v>0</v>
      </c>
      <c r="F53" s="12">
        <f>'WP6'!E68</f>
        <v>0</v>
      </c>
      <c r="G53" s="12">
        <f>'WP6'!F68</f>
        <v>0</v>
      </c>
      <c r="H53" s="12">
        <f>'WP6'!G68</f>
        <v>0</v>
      </c>
      <c r="I53" s="12">
        <f>'WP6'!H68</f>
        <v>0</v>
      </c>
    </row>
    <row r="54" spans="3:9">
      <c r="C54" s="12">
        <f>'WP6'!B69</f>
        <v>0</v>
      </c>
      <c r="D54" s="12">
        <f>'WP6'!C69</f>
        <v>0</v>
      </c>
      <c r="E54" s="12">
        <f>'WP6'!D69</f>
        <v>0</v>
      </c>
      <c r="F54" s="12">
        <f>'WP6'!E69</f>
        <v>0</v>
      </c>
      <c r="G54" s="12">
        <f>'WP6'!F69</f>
        <v>0</v>
      </c>
      <c r="H54" s="12">
        <f>'WP6'!G69</f>
        <v>0</v>
      </c>
      <c r="I54" s="12">
        <f>'WP6'!H69</f>
        <v>0</v>
      </c>
    </row>
    <row r="55" spans="3:9">
      <c r="C55" s="12">
        <f>'WP6'!B70</f>
        <v>0</v>
      </c>
      <c r="D55" s="12">
        <f>'WP6'!C70</f>
        <v>0</v>
      </c>
      <c r="E55" s="12">
        <f>'WP6'!D70</f>
        <v>0</v>
      </c>
      <c r="F55" s="12">
        <f>'WP6'!E70</f>
        <v>0</v>
      </c>
      <c r="G55" s="12">
        <f>'WP6'!F70</f>
        <v>0</v>
      </c>
      <c r="H55" s="12">
        <f>'WP6'!G70</f>
        <v>0</v>
      </c>
      <c r="I55" s="12">
        <f>'WP6'!H70</f>
        <v>0</v>
      </c>
    </row>
    <row r="56" spans="3:9">
      <c r="C56" s="12">
        <f>'WP6'!B71</f>
        <v>0</v>
      </c>
      <c r="D56" s="12">
        <f>'WP6'!C71</f>
        <v>0</v>
      </c>
      <c r="E56" s="12">
        <f>'WP6'!D71</f>
        <v>0</v>
      </c>
      <c r="F56" s="12">
        <f>'WP6'!E71</f>
        <v>0</v>
      </c>
      <c r="G56" s="12">
        <f>'WP6'!F71</f>
        <v>0</v>
      </c>
      <c r="H56" s="12">
        <f>'WP6'!G71</f>
        <v>0</v>
      </c>
      <c r="I56" s="12">
        <f>'WP6'!H71</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20"/>
  <sheetViews>
    <sheetView workbookViewId="0"/>
  </sheetViews>
  <sheetFormatPr baseColWidth="10" defaultRowHeight="15"/>
  <sheetData>
    <row r="5" spans="2:7" ht="57">
      <c r="B5" s="136" t="s">
        <v>350</v>
      </c>
      <c r="C5" s="137" t="s">
        <v>351</v>
      </c>
      <c r="D5" s="137" t="s">
        <v>352</v>
      </c>
      <c r="E5" s="137" t="s">
        <v>302</v>
      </c>
      <c r="F5" s="137" t="s">
        <v>349</v>
      </c>
      <c r="G5" s="138" t="s">
        <v>353</v>
      </c>
    </row>
    <row r="6" spans="2:7">
      <c r="B6" s="139"/>
      <c r="C6" s="140"/>
      <c r="D6" s="140"/>
      <c r="E6" s="140"/>
      <c r="F6" s="140"/>
      <c r="G6" s="141"/>
    </row>
    <row r="7" spans="2:7">
      <c r="B7" s="139"/>
      <c r="C7" s="140"/>
      <c r="D7" s="140"/>
      <c r="E7" s="140"/>
      <c r="F7" s="140"/>
      <c r="G7" s="142"/>
    </row>
    <row r="8" spans="2:7">
      <c r="B8" s="143"/>
      <c r="C8" s="71"/>
      <c r="D8" s="71"/>
      <c r="E8" s="71"/>
      <c r="F8" s="71"/>
      <c r="G8" s="142"/>
    </row>
    <row r="9" spans="2:7">
      <c r="B9" s="143"/>
      <c r="C9" s="71"/>
      <c r="D9" s="71"/>
      <c r="E9" s="71"/>
      <c r="F9" s="71"/>
      <c r="G9" s="142"/>
    </row>
    <row r="10" spans="2:7">
      <c r="B10" s="143"/>
      <c r="C10" s="71"/>
      <c r="D10" s="71"/>
      <c r="E10" s="71"/>
      <c r="F10" s="71"/>
      <c r="G10" s="142"/>
    </row>
    <row r="11" spans="2:7">
      <c r="B11" s="143"/>
      <c r="C11" s="71"/>
      <c r="D11" s="71"/>
      <c r="E11" s="71"/>
      <c r="F11" s="71"/>
      <c r="G11" s="142"/>
    </row>
    <row r="12" spans="2:7">
      <c r="B12" s="143"/>
      <c r="C12" s="71"/>
      <c r="D12" s="71"/>
      <c r="E12" s="71"/>
      <c r="F12" s="71"/>
      <c r="G12" s="142"/>
    </row>
    <row r="13" spans="2:7">
      <c r="B13" s="143"/>
      <c r="C13" s="71"/>
      <c r="D13" s="71"/>
      <c r="E13" s="71"/>
      <c r="F13" s="71"/>
      <c r="G13" s="142"/>
    </row>
    <row r="14" spans="2:7">
      <c r="B14" s="143"/>
      <c r="C14" s="71"/>
      <c r="D14" s="71"/>
      <c r="E14" s="71"/>
      <c r="F14" s="71"/>
      <c r="G14" s="142"/>
    </row>
    <row r="15" spans="2:7">
      <c r="B15" s="143"/>
      <c r="C15" s="71"/>
      <c r="D15" s="71"/>
      <c r="E15" s="71"/>
      <c r="F15" s="71"/>
      <c r="G15" s="142"/>
    </row>
    <row r="16" spans="2:7">
      <c r="B16" s="143"/>
      <c r="C16" s="71"/>
      <c r="D16" s="71"/>
      <c r="E16" s="71"/>
      <c r="F16" s="71"/>
      <c r="G16" s="142"/>
    </row>
    <row r="17" spans="2:7">
      <c r="B17" s="143"/>
      <c r="C17" s="71"/>
      <c r="D17" s="71"/>
      <c r="E17" s="71"/>
      <c r="F17" s="71"/>
      <c r="G17" s="142"/>
    </row>
    <row r="18" spans="2:7">
      <c r="B18" s="143"/>
      <c r="C18" s="71"/>
      <c r="D18" s="71"/>
      <c r="E18" s="71"/>
      <c r="F18" s="71"/>
      <c r="G18" s="142"/>
    </row>
    <row r="19" spans="2:7">
      <c r="B19" s="143"/>
      <c r="C19" s="71"/>
      <c r="D19" s="71"/>
      <c r="E19" s="71"/>
      <c r="F19" s="71"/>
      <c r="G19" s="142"/>
    </row>
    <row r="20" spans="2:7">
      <c r="B20" s="144"/>
      <c r="C20" s="145"/>
      <c r="D20" s="145"/>
      <c r="E20" s="145"/>
      <c r="F20" s="145"/>
      <c r="G20" s="1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4"/>
  <sheetViews>
    <sheetView workbookViewId="0"/>
  </sheetViews>
  <sheetFormatPr baseColWidth="10" defaultRowHeight="15"/>
  <sheetData>
    <row r="4" spans="2:5" ht="85.5">
      <c r="B4" s="127" t="s">
        <v>354</v>
      </c>
      <c r="C4" s="128" t="s">
        <v>355</v>
      </c>
      <c r="D4" s="128" t="s">
        <v>356</v>
      </c>
      <c r="E4" s="129" t="s">
        <v>357</v>
      </c>
    </row>
    <row r="5" spans="2:5">
      <c r="B5" s="130"/>
      <c r="C5" s="131"/>
      <c r="D5" s="131"/>
      <c r="E5" s="132"/>
    </row>
    <row r="6" spans="2:5">
      <c r="B6" s="130"/>
      <c r="C6" s="131"/>
      <c r="D6" s="131"/>
      <c r="E6" s="132"/>
    </row>
    <row r="7" spans="2:5">
      <c r="B7" s="130"/>
      <c r="C7" s="131"/>
      <c r="D7" s="131"/>
      <c r="E7" s="132"/>
    </row>
    <row r="8" spans="2:5">
      <c r="B8" s="130"/>
      <c r="C8" s="131"/>
      <c r="D8" s="131"/>
      <c r="E8" s="132"/>
    </row>
    <row r="9" spans="2:5">
      <c r="B9" s="130"/>
      <c r="C9" s="131"/>
      <c r="D9" s="131"/>
      <c r="E9" s="132"/>
    </row>
    <row r="10" spans="2:5">
      <c r="B10" s="130"/>
      <c r="C10" s="131"/>
      <c r="D10" s="131"/>
      <c r="E10" s="132"/>
    </row>
    <row r="11" spans="2:5">
      <c r="B11" s="130"/>
      <c r="C11" s="131"/>
      <c r="D11" s="131"/>
      <c r="E11" s="132"/>
    </row>
    <row r="12" spans="2:5">
      <c r="B12" s="130"/>
      <c r="C12" s="131"/>
      <c r="D12" s="131"/>
      <c r="E12" s="132"/>
    </row>
    <row r="13" spans="2:5">
      <c r="B13" s="130"/>
      <c r="C13" s="131"/>
      <c r="D13" s="131"/>
      <c r="E13" s="132"/>
    </row>
    <row r="14" spans="2:5">
      <c r="B14" s="133"/>
      <c r="C14" s="134"/>
      <c r="D14" s="134"/>
      <c r="E14" s="13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workbookViewId="0"/>
  </sheetViews>
  <sheetFormatPr baseColWidth="10" defaultRowHeight="15"/>
  <sheetData>
    <row r="1" spans="2:11">
      <c r="B1" s="57" t="s">
        <v>358</v>
      </c>
      <c r="C1" s="57"/>
      <c r="D1" s="57">
        <v>1</v>
      </c>
    </row>
    <row r="3" spans="2:11" ht="60">
      <c r="B3" s="59" t="s">
        <v>359</v>
      </c>
      <c r="C3" s="59" t="s">
        <v>360</v>
      </c>
      <c r="D3" s="59" t="s">
        <v>361</v>
      </c>
      <c r="E3" s="61" t="s">
        <v>362</v>
      </c>
      <c r="F3" s="61" t="s">
        <v>363</v>
      </c>
      <c r="G3" s="61" t="s">
        <v>364</v>
      </c>
      <c r="H3" s="61" t="s">
        <v>365</v>
      </c>
      <c r="I3" s="61" t="s">
        <v>366</v>
      </c>
      <c r="J3" s="61" t="s">
        <v>367</v>
      </c>
    </row>
    <row r="5" spans="2:11" ht="30">
      <c r="B5" s="62" t="str">
        <f>"Task "&amp;$D$1&amp;".1"</f>
        <v>Task 1.1</v>
      </c>
      <c r="C5" s="63" t="s">
        <v>368</v>
      </c>
      <c r="D5" s="64" t="s">
        <v>10</v>
      </c>
      <c r="E5" s="71">
        <v>1</v>
      </c>
      <c r="F5" s="71" t="s">
        <v>17</v>
      </c>
      <c r="G5" s="71" t="s">
        <v>10</v>
      </c>
      <c r="H5" s="67">
        <v>1</v>
      </c>
      <c r="I5" s="82">
        <v>1</v>
      </c>
      <c r="J5" s="83">
        <v>1</v>
      </c>
      <c r="K5" s="78"/>
    </row>
    <row r="6" spans="2:11">
      <c r="B6" s="68"/>
      <c r="C6" s="69"/>
      <c r="D6" s="70"/>
      <c r="E6" s="71">
        <v>5</v>
      </c>
      <c r="F6" s="71" t="s">
        <v>37</v>
      </c>
      <c r="G6" s="71" t="s">
        <v>10</v>
      </c>
      <c r="H6" s="67">
        <v>1</v>
      </c>
      <c r="I6" s="82">
        <v>1</v>
      </c>
      <c r="J6" s="83">
        <f>IF(I6+H6-1&gt;0,I6+H6-1,"")</f>
        <v>1</v>
      </c>
      <c r="K6" s="78"/>
    </row>
    <row r="7" spans="2:11">
      <c r="B7" s="68"/>
      <c r="C7" s="69"/>
      <c r="D7" s="70"/>
      <c r="E7" s="71">
        <v>1</v>
      </c>
      <c r="F7" s="71" t="s">
        <v>47</v>
      </c>
      <c r="G7" s="71" t="s">
        <v>10</v>
      </c>
      <c r="H7" s="67">
        <v>1</v>
      </c>
      <c r="I7" s="82">
        <v>1</v>
      </c>
      <c r="J7" s="83">
        <f>IF(I7+H7-1&gt;0,I7+H7-1,"")</f>
        <v>1</v>
      </c>
      <c r="K7" s="78"/>
    </row>
    <row r="8" spans="2:11">
      <c r="B8" s="68"/>
      <c r="C8" s="69"/>
      <c r="D8" s="70"/>
      <c r="E8" s="71">
        <v>1</v>
      </c>
      <c r="F8" s="71" t="s">
        <v>51</v>
      </c>
      <c r="G8" s="71" t="s">
        <v>10</v>
      </c>
      <c r="H8" s="67">
        <v>1</v>
      </c>
      <c r="I8" s="82">
        <v>1</v>
      </c>
      <c r="J8" s="83">
        <v>1</v>
      </c>
      <c r="K8" s="78"/>
    </row>
    <row r="9" spans="2:11">
      <c r="B9" s="68"/>
      <c r="C9" s="69"/>
      <c r="D9" s="70"/>
      <c r="E9" s="71">
        <v>1</v>
      </c>
      <c r="F9" s="71" t="s">
        <v>27</v>
      </c>
      <c r="G9" s="71" t="s">
        <v>10</v>
      </c>
      <c r="H9" s="67">
        <v>1</v>
      </c>
      <c r="I9" s="82">
        <v>1</v>
      </c>
      <c r="J9" s="83">
        <f>IF(I9+H9-1&gt;0,I9+H9-1,"")</f>
        <v>1</v>
      </c>
      <c r="K9" s="78"/>
    </row>
    <row r="10" spans="2:11">
      <c r="B10" s="68"/>
      <c r="C10" s="69"/>
      <c r="D10" s="70"/>
      <c r="E10" s="71">
        <v>1</v>
      </c>
      <c r="F10" s="71" t="s">
        <v>369</v>
      </c>
      <c r="G10" s="71" t="s">
        <v>10</v>
      </c>
      <c r="H10" s="67">
        <v>1</v>
      </c>
      <c r="I10" s="82">
        <v>1</v>
      </c>
      <c r="J10" s="83">
        <f t="shared" ref="J10:J28" si="0">IF(I10+H10-1&gt;0,I10+H10-1,"")</f>
        <v>1</v>
      </c>
      <c r="K10" s="78"/>
    </row>
    <row r="11" spans="2:11">
      <c r="B11" s="68"/>
      <c r="C11" s="69"/>
      <c r="D11" s="70"/>
      <c r="E11" s="71">
        <v>1</v>
      </c>
      <c r="F11" s="71" t="s">
        <v>17</v>
      </c>
      <c r="G11" s="71" t="s">
        <v>10</v>
      </c>
      <c r="H11" s="67">
        <v>13</v>
      </c>
      <c r="I11" s="82">
        <v>1</v>
      </c>
      <c r="J11" s="83">
        <f t="shared" si="0"/>
        <v>13</v>
      </c>
      <c r="K11" s="78"/>
    </row>
    <row r="12" spans="2:11">
      <c r="B12" s="68"/>
      <c r="C12" s="69"/>
      <c r="D12" s="70"/>
      <c r="E12" s="71">
        <v>5</v>
      </c>
      <c r="F12" s="71" t="s">
        <v>37</v>
      </c>
      <c r="G12" s="71" t="s">
        <v>10</v>
      </c>
      <c r="H12" s="67">
        <v>13</v>
      </c>
      <c r="I12" s="82">
        <v>1</v>
      </c>
      <c r="J12" s="83">
        <f t="shared" si="0"/>
        <v>13</v>
      </c>
      <c r="K12" s="78"/>
    </row>
    <row r="13" spans="2:11">
      <c r="B13" s="68"/>
      <c r="C13" s="69"/>
      <c r="D13" s="70"/>
      <c r="E13" s="71">
        <v>1</v>
      </c>
      <c r="F13" s="71" t="s">
        <v>47</v>
      </c>
      <c r="G13" s="71" t="s">
        <v>10</v>
      </c>
      <c r="H13" s="67">
        <v>13</v>
      </c>
      <c r="I13" s="82">
        <v>1</v>
      </c>
      <c r="J13" s="83">
        <f t="shared" si="0"/>
        <v>13</v>
      </c>
      <c r="K13" s="78"/>
    </row>
    <row r="14" spans="2:11">
      <c r="B14" s="68"/>
      <c r="C14" s="69"/>
      <c r="D14" s="70"/>
      <c r="E14" s="71">
        <v>1</v>
      </c>
      <c r="F14" s="71" t="s">
        <v>51</v>
      </c>
      <c r="G14" s="71" t="s">
        <v>10</v>
      </c>
      <c r="H14" s="67">
        <v>13</v>
      </c>
      <c r="I14" s="82">
        <v>1</v>
      </c>
      <c r="J14" s="83">
        <f t="shared" si="0"/>
        <v>13</v>
      </c>
      <c r="K14" s="78"/>
    </row>
    <row r="15" spans="2:11">
      <c r="B15" s="68"/>
      <c r="C15" s="69"/>
      <c r="D15" s="70"/>
      <c r="E15" s="71">
        <v>1</v>
      </c>
      <c r="F15" s="71" t="s">
        <v>27</v>
      </c>
      <c r="G15" s="71" t="s">
        <v>10</v>
      </c>
      <c r="H15" s="67">
        <v>13</v>
      </c>
      <c r="I15" s="82">
        <v>1</v>
      </c>
      <c r="J15" s="83">
        <f t="shared" si="0"/>
        <v>13</v>
      </c>
      <c r="K15" s="78"/>
    </row>
    <row r="16" spans="2:11">
      <c r="B16" s="68"/>
      <c r="C16" s="69"/>
      <c r="D16" s="70"/>
      <c r="E16" s="71">
        <v>1</v>
      </c>
      <c r="F16" s="71" t="s">
        <v>369</v>
      </c>
      <c r="G16" s="71" t="s">
        <v>10</v>
      </c>
      <c r="H16" s="67">
        <v>13</v>
      </c>
      <c r="I16" s="82">
        <v>1</v>
      </c>
      <c r="J16" s="83">
        <f t="shared" si="0"/>
        <v>13</v>
      </c>
      <c r="K16" s="78"/>
    </row>
    <row r="17" spans="2:11">
      <c r="B17" s="68"/>
      <c r="C17" s="69"/>
      <c r="D17" s="70"/>
      <c r="E17" s="71">
        <v>1</v>
      </c>
      <c r="F17" s="71" t="s">
        <v>17</v>
      </c>
      <c r="G17" s="71" t="s">
        <v>10</v>
      </c>
      <c r="H17" s="67">
        <v>25</v>
      </c>
      <c r="I17" s="82">
        <v>1</v>
      </c>
      <c r="J17" s="83">
        <f t="shared" si="0"/>
        <v>25</v>
      </c>
      <c r="K17" s="78"/>
    </row>
    <row r="18" spans="2:11">
      <c r="B18" s="68"/>
      <c r="C18" s="69"/>
      <c r="D18" s="70"/>
      <c r="E18" s="71">
        <v>5</v>
      </c>
      <c r="F18" s="71" t="s">
        <v>37</v>
      </c>
      <c r="G18" s="71" t="s">
        <v>10</v>
      </c>
      <c r="H18" s="67">
        <v>25</v>
      </c>
      <c r="I18" s="82">
        <v>1</v>
      </c>
      <c r="J18" s="83">
        <f t="shared" si="0"/>
        <v>25</v>
      </c>
      <c r="K18" s="78"/>
    </row>
    <row r="19" spans="2:11">
      <c r="B19" s="68"/>
      <c r="C19" s="69"/>
      <c r="D19" s="70"/>
      <c r="E19" s="71">
        <v>1</v>
      </c>
      <c r="F19" s="71" t="s">
        <v>47</v>
      </c>
      <c r="G19" s="71" t="s">
        <v>10</v>
      </c>
      <c r="H19" s="67">
        <v>25</v>
      </c>
      <c r="I19" s="82">
        <v>1</v>
      </c>
      <c r="J19" s="83">
        <f t="shared" si="0"/>
        <v>25</v>
      </c>
      <c r="K19" s="78"/>
    </row>
    <row r="20" spans="2:11">
      <c r="B20" s="68"/>
      <c r="C20" s="69"/>
      <c r="D20" s="70"/>
      <c r="E20" s="71">
        <v>1</v>
      </c>
      <c r="F20" s="71" t="s">
        <v>51</v>
      </c>
      <c r="G20" s="71" t="s">
        <v>10</v>
      </c>
      <c r="H20" s="67">
        <v>25</v>
      </c>
      <c r="I20" s="82">
        <v>1</v>
      </c>
      <c r="J20" s="83">
        <f t="shared" si="0"/>
        <v>25</v>
      </c>
      <c r="K20" s="78"/>
    </row>
    <row r="21" spans="2:11">
      <c r="B21" s="68"/>
      <c r="C21" s="69"/>
      <c r="D21" s="70"/>
      <c r="E21" s="71">
        <v>1</v>
      </c>
      <c r="F21" s="71" t="s">
        <v>27</v>
      </c>
      <c r="G21" s="71" t="s">
        <v>10</v>
      </c>
      <c r="H21" s="67">
        <v>25</v>
      </c>
      <c r="I21" s="82">
        <v>1</v>
      </c>
      <c r="J21" s="83">
        <f t="shared" si="0"/>
        <v>25</v>
      </c>
      <c r="K21" s="78"/>
    </row>
    <row r="22" spans="2:11">
      <c r="B22" s="68"/>
      <c r="C22" s="69"/>
      <c r="D22" s="70"/>
      <c r="E22" s="71">
        <v>1</v>
      </c>
      <c r="F22" s="71" t="s">
        <v>369</v>
      </c>
      <c r="G22" s="71" t="s">
        <v>10</v>
      </c>
      <c r="H22" s="67">
        <v>25</v>
      </c>
      <c r="I22" s="82">
        <v>1</v>
      </c>
      <c r="J22" s="83">
        <f t="shared" si="0"/>
        <v>25</v>
      </c>
      <c r="K22" s="78"/>
    </row>
    <row r="23" spans="2:11">
      <c r="B23" s="68"/>
      <c r="C23" s="69"/>
      <c r="D23" s="70"/>
      <c r="E23" s="71">
        <v>1</v>
      </c>
      <c r="F23" s="71" t="s">
        <v>17</v>
      </c>
      <c r="G23" s="71" t="s">
        <v>10</v>
      </c>
      <c r="H23" s="67">
        <v>36</v>
      </c>
      <c r="I23" s="82">
        <v>1</v>
      </c>
      <c r="J23" s="83">
        <f t="shared" si="0"/>
        <v>36</v>
      </c>
      <c r="K23" s="78"/>
    </row>
    <row r="24" spans="2:11">
      <c r="B24" s="68"/>
      <c r="C24" s="69"/>
      <c r="D24" s="70"/>
      <c r="E24" s="71">
        <v>5</v>
      </c>
      <c r="F24" s="71" t="s">
        <v>37</v>
      </c>
      <c r="G24" s="71" t="s">
        <v>10</v>
      </c>
      <c r="H24" s="67">
        <v>36</v>
      </c>
      <c r="I24" s="82">
        <v>1</v>
      </c>
      <c r="J24" s="83">
        <f t="shared" si="0"/>
        <v>36</v>
      </c>
      <c r="K24" s="78"/>
    </row>
    <row r="25" spans="2:11">
      <c r="B25" s="68"/>
      <c r="C25" s="69"/>
      <c r="D25" s="70"/>
      <c r="E25" s="71">
        <v>1</v>
      </c>
      <c r="F25" s="71" t="s">
        <v>47</v>
      </c>
      <c r="G25" s="71" t="s">
        <v>10</v>
      </c>
      <c r="H25" s="67">
        <v>36</v>
      </c>
      <c r="I25" s="82">
        <v>1</v>
      </c>
      <c r="J25" s="83">
        <f t="shared" si="0"/>
        <v>36</v>
      </c>
      <c r="K25" s="78"/>
    </row>
    <row r="26" spans="2:11">
      <c r="B26" s="68"/>
      <c r="C26" s="69"/>
      <c r="D26" s="70"/>
      <c r="E26" s="71">
        <v>1</v>
      </c>
      <c r="F26" s="71" t="s">
        <v>51</v>
      </c>
      <c r="G26" s="71" t="s">
        <v>10</v>
      </c>
      <c r="H26" s="67">
        <v>36</v>
      </c>
      <c r="I26" s="82">
        <v>1</v>
      </c>
      <c r="J26" s="83">
        <f t="shared" si="0"/>
        <v>36</v>
      </c>
      <c r="K26" s="78"/>
    </row>
    <row r="27" spans="2:11">
      <c r="B27" s="68"/>
      <c r="C27" s="69"/>
      <c r="D27" s="70"/>
      <c r="E27" s="71">
        <v>1</v>
      </c>
      <c r="F27" s="71" t="s">
        <v>27</v>
      </c>
      <c r="G27" s="71" t="s">
        <v>10</v>
      </c>
      <c r="H27" s="67">
        <v>36</v>
      </c>
      <c r="I27" s="82">
        <v>1</v>
      </c>
      <c r="J27" s="83">
        <f t="shared" si="0"/>
        <v>36</v>
      </c>
      <c r="K27" s="78"/>
    </row>
    <row r="28" spans="2:11">
      <c r="B28" s="68"/>
      <c r="C28" s="69"/>
      <c r="D28" s="70"/>
      <c r="E28" s="71">
        <v>1</v>
      </c>
      <c r="F28" s="71" t="s">
        <v>369</v>
      </c>
      <c r="G28" s="71" t="s">
        <v>10</v>
      </c>
      <c r="H28" s="67">
        <v>36</v>
      </c>
      <c r="I28" s="82">
        <v>1</v>
      </c>
      <c r="J28" s="83">
        <f t="shared" si="0"/>
        <v>36</v>
      </c>
      <c r="K28" s="78"/>
    </row>
    <row r="29" spans="2:11">
      <c r="B29" s="72"/>
      <c r="C29" s="73"/>
      <c r="D29" s="74"/>
      <c r="E29" s="71"/>
      <c r="F29" s="71"/>
      <c r="G29" s="71"/>
      <c r="H29" s="67"/>
      <c r="I29" s="82"/>
      <c r="J29" s="83" t="str">
        <f t="shared" ref="J29:J38" si="1">IF(I29+H29-1&gt;0,I29+H29-1,"")</f>
        <v/>
      </c>
      <c r="K29" s="78"/>
    </row>
    <row r="30" spans="2:11">
      <c r="B30" s="75" t="s">
        <v>370</v>
      </c>
      <c r="C30" s="75" t="str">
        <f>B5</f>
        <v>Task 1.1</v>
      </c>
      <c r="D30" s="75"/>
      <c r="E30" s="75"/>
      <c r="F30" s="75"/>
      <c r="G30" s="75"/>
      <c r="H30" s="77">
        <f>MIN(H5:H29)</f>
        <v>1</v>
      </c>
      <c r="I30" s="84">
        <f>SUM(I5:I29)</f>
        <v>24</v>
      </c>
      <c r="J30" s="77">
        <f>MAX(J5:J29)</f>
        <v>36</v>
      </c>
      <c r="K30" s="78"/>
    </row>
    <row r="31" spans="2:11">
      <c r="H31" s="78"/>
      <c r="I31" s="78"/>
    </row>
    <row r="32" spans="2:11" ht="45">
      <c r="B32" s="62" t="str">
        <f>"Task "&amp;$D$1&amp;".2"</f>
        <v>Task 1.2</v>
      </c>
      <c r="C32" s="63" t="s">
        <v>371</v>
      </c>
      <c r="D32" s="64" t="s">
        <v>10</v>
      </c>
      <c r="E32" s="71">
        <v>25</v>
      </c>
      <c r="F32" s="71" t="s">
        <v>17</v>
      </c>
      <c r="G32" s="71" t="s">
        <v>10</v>
      </c>
      <c r="H32" s="67">
        <v>1</v>
      </c>
      <c r="I32" s="82">
        <v>1</v>
      </c>
      <c r="J32" s="83">
        <f t="shared" si="1"/>
        <v>1</v>
      </c>
      <c r="K32" s="78"/>
    </row>
    <row r="33" spans="2:11">
      <c r="B33" s="68"/>
      <c r="C33" s="69"/>
      <c r="D33" s="70"/>
      <c r="E33" s="71">
        <v>10</v>
      </c>
      <c r="F33" s="71" t="s">
        <v>37</v>
      </c>
      <c r="G33" s="71" t="s">
        <v>10</v>
      </c>
      <c r="H33" s="67">
        <v>1</v>
      </c>
      <c r="I33" s="82">
        <v>1</v>
      </c>
      <c r="J33" s="83">
        <f t="shared" si="1"/>
        <v>1</v>
      </c>
      <c r="K33" s="78"/>
    </row>
    <row r="34" spans="2:11">
      <c r="B34" s="68"/>
      <c r="C34" s="69"/>
      <c r="D34" s="70"/>
      <c r="E34" s="71">
        <v>1</v>
      </c>
      <c r="F34" s="71" t="s">
        <v>47</v>
      </c>
      <c r="G34" s="71" t="s">
        <v>10</v>
      </c>
      <c r="H34" s="67">
        <v>1</v>
      </c>
      <c r="I34" s="82">
        <v>1</v>
      </c>
      <c r="J34" s="83">
        <f t="shared" si="1"/>
        <v>1</v>
      </c>
      <c r="K34" s="78"/>
    </row>
    <row r="35" spans="2:11">
      <c r="B35" s="68"/>
      <c r="C35" s="69"/>
      <c r="D35" s="70"/>
      <c r="E35" s="71">
        <v>1</v>
      </c>
      <c r="F35" s="71" t="s">
        <v>51</v>
      </c>
      <c r="G35" s="71" t="s">
        <v>10</v>
      </c>
      <c r="H35" s="67">
        <v>1</v>
      </c>
      <c r="I35" s="82">
        <v>1</v>
      </c>
      <c r="J35" s="83">
        <f t="shared" si="1"/>
        <v>1</v>
      </c>
      <c r="K35" s="78"/>
    </row>
    <row r="36" spans="2:11">
      <c r="B36" s="68"/>
      <c r="C36" s="69"/>
      <c r="D36" s="70"/>
      <c r="E36" s="71">
        <v>1</v>
      </c>
      <c r="F36" s="71" t="s">
        <v>27</v>
      </c>
      <c r="G36" s="71" t="s">
        <v>10</v>
      </c>
      <c r="H36" s="67">
        <v>1</v>
      </c>
      <c r="I36" s="82">
        <v>1</v>
      </c>
      <c r="J36" s="83">
        <f t="shared" si="1"/>
        <v>1</v>
      </c>
      <c r="K36" s="78"/>
    </row>
    <row r="37" spans="2:11">
      <c r="B37" s="68"/>
      <c r="C37" s="69"/>
      <c r="D37" s="70"/>
      <c r="E37" s="71">
        <v>1</v>
      </c>
      <c r="F37" s="71" t="s">
        <v>369</v>
      </c>
      <c r="G37" s="71" t="s">
        <v>10</v>
      </c>
      <c r="H37" s="67">
        <v>1</v>
      </c>
      <c r="I37" s="82">
        <v>1</v>
      </c>
      <c r="J37" s="83">
        <f t="shared" si="1"/>
        <v>1</v>
      </c>
      <c r="K37" s="78"/>
    </row>
    <row r="38" spans="2:11">
      <c r="B38" s="72"/>
      <c r="C38" s="73"/>
      <c r="D38" s="74"/>
      <c r="E38" s="71"/>
      <c r="F38" s="71"/>
      <c r="G38" s="71"/>
      <c r="H38" s="67"/>
      <c r="I38" s="82"/>
      <c r="J38" s="83" t="str">
        <f t="shared" si="1"/>
        <v/>
      </c>
      <c r="K38" s="78"/>
    </row>
    <row r="39" spans="2:11">
      <c r="B39" s="75" t="s">
        <v>370</v>
      </c>
      <c r="C39" s="75" t="str">
        <f>B32</f>
        <v>Task 1.2</v>
      </c>
      <c r="D39" s="75"/>
      <c r="E39" s="75"/>
      <c r="F39" s="75"/>
      <c r="G39" s="75"/>
      <c r="H39" s="77">
        <f>MIN(H32:H38)</f>
        <v>1</v>
      </c>
      <c r="I39" s="84">
        <f>SUM(I32:I38)</f>
        <v>6</v>
      </c>
      <c r="J39" s="77">
        <f>MAX(J32:J38)</f>
        <v>1</v>
      </c>
      <c r="K39" s="78"/>
    </row>
    <row r="40" spans="2:11">
      <c r="B40" s="79"/>
      <c r="C40" s="79"/>
      <c r="D40" s="79"/>
      <c r="E40" s="79"/>
      <c r="F40" s="79"/>
      <c r="G40" s="79"/>
      <c r="H40" s="81"/>
      <c r="I40" s="85"/>
      <c r="J40" s="81"/>
      <c r="K40" s="78"/>
    </row>
    <row r="41" spans="2:11" ht="90">
      <c r="B41" s="62" t="str">
        <f>"Task "&amp;$D$1&amp;".3"</f>
        <v>Task 1.3</v>
      </c>
      <c r="C41" s="63" t="s">
        <v>372</v>
      </c>
      <c r="D41" s="64" t="s">
        <v>10</v>
      </c>
      <c r="E41" s="71">
        <v>1</v>
      </c>
      <c r="F41" s="71" t="s">
        <v>10</v>
      </c>
      <c r="G41" s="71" t="s">
        <v>17</v>
      </c>
      <c r="H41" s="67">
        <v>6</v>
      </c>
      <c r="I41" s="82">
        <v>1</v>
      </c>
      <c r="J41" s="83">
        <f t="shared" ref="J41:J47" si="2">IF(I41+H41-1&gt;0,I41+H41-1,"")</f>
        <v>6</v>
      </c>
      <c r="K41" s="78"/>
    </row>
    <row r="42" spans="2:11">
      <c r="B42" s="68"/>
      <c r="C42" s="69"/>
      <c r="D42" s="70"/>
      <c r="E42" s="71">
        <v>1</v>
      </c>
      <c r="F42" s="71" t="s">
        <v>10</v>
      </c>
      <c r="G42" s="71" t="s">
        <v>23</v>
      </c>
      <c r="H42" s="67">
        <v>18</v>
      </c>
      <c r="I42" s="82">
        <v>1</v>
      </c>
      <c r="J42" s="83">
        <f t="shared" si="2"/>
        <v>18</v>
      </c>
      <c r="K42" s="78"/>
    </row>
    <row r="43" spans="2:11">
      <c r="B43" s="68"/>
      <c r="C43" s="69"/>
      <c r="D43" s="70"/>
      <c r="E43" s="71">
        <v>1</v>
      </c>
      <c r="F43" s="71" t="s">
        <v>10</v>
      </c>
      <c r="G43" s="71" t="s">
        <v>47</v>
      </c>
      <c r="H43" s="67">
        <v>30</v>
      </c>
      <c r="I43" s="82">
        <v>1</v>
      </c>
      <c r="J43" s="83">
        <f t="shared" si="2"/>
        <v>30</v>
      </c>
      <c r="K43" s="78"/>
    </row>
    <row r="44" spans="2:11">
      <c r="B44" s="68"/>
      <c r="C44" s="69"/>
      <c r="D44" s="70"/>
      <c r="E44" s="71"/>
      <c r="F44" s="71"/>
      <c r="G44" s="71"/>
      <c r="H44" s="67"/>
      <c r="I44" s="82"/>
      <c r="J44" s="83" t="str">
        <f t="shared" si="2"/>
        <v/>
      </c>
      <c r="K44" s="78"/>
    </row>
    <row r="45" spans="2:11">
      <c r="B45" s="68"/>
      <c r="C45" s="69"/>
      <c r="D45" s="70"/>
      <c r="E45" s="71"/>
      <c r="F45" s="71"/>
      <c r="G45" s="71"/>
      <c r="H45" s="67"/>
      <c r="I45" s="82"/>
      <c r="J45" s="83" t="str">
        <f t="shared" si="2"/>
        <v/>
      </c>
      <c r="K45" s="78"/>
    </row>
    <row r="46" spans="2:11">
      <c r="B46" s="68"/>
      <c r="C46" s="69"/>
      <c r="D46" s="70"/>
      <c r="E46" s="71"/>
      <c r="F46" s="71"/>
      <c r="G46" s="71"/>
      <c r="H46" s="67"/>
      <c r="I46" s="82"/>
      <c r="J46" s="83" t="str">
        <f t="shared" si="2"/>
        <v/>
      </c>
      <c r="K46" s="78"/>
    </row>
    <row r="47" spans="2:11">
      <c r="B47" s="72"/>
      <c r="C47" s="73"/>
      <c r="D47" s="74"/>
      <c r="E47" s="71"/>
      <c r="F47" s="71"/>
      <c r="G47" s="71"/>
      <c r="H47" s="67"/>
      <c r="I47" s="82"/>
      <c r="J47" s="83" t="str">
        <f t="shared" si="2"/>
        <v/>
      </c>
      <c r="K47" s="78"/>
    </row>
    <row r="48" spans="2:11">
      <c r="B48" s="75" t="s">
        <v>370</v>
      </c>
      <c r="C48" s="75" t="str">
        <f>B41</f>
        <v>Task 1.3</v>
      </c>
      <c r="D48" s="75"/>
      <c r="E48" s="75"/>
      <c r="F48" s="75"/>
      <c r="G48" s="75"/>
      <c r="H48" s="77">
        <f>MIN(H41:H47)</f>
        <v>6</v>
      </c>
      <c r="I48" s="84">
        <f>SUM(I41:I47)</f>
        <v>3</v>
      </c>
      <c r="J48" s="77">
        <f>MAX(J41:J47)</f>
        <v>30</v>
      </c>
      <c r="K48" s="78"/>
    </row>
    <row r="49" spans="1:19">
      <c r="H49" s="78"/>
      <c r="I49" s="78"/>
    </row>
    <row r="50" spans="1:19">
      <c r="H50" s="78"/>
      <c r="I50" s="78"/>
    </row>
    <row r="51" spans="1:19">
      <c r="H51" s="78"/>
      <c r="I51" s="78"/>
    </row>
    <row r="52" spans="1:19">
      <c r="B52" s="86" t="s">
        <v>373</v>
      </c>
      <c r="C52" s="86"/>
      <c r="D52" s="86"/>
      <c r="E52" s="86"/>
      <c r="F52" s="88" t="e">
        <f>Partner_1</f>
        <v>#NAME?</v>
      </c>
      <c r="G52" s="88" t="e">
        <f>Partner_2</f>
        <v>#NAME?</v>
      </c>
      <c r="H52" s="88" t="e">
        <f>Partner_3</f>
        <v>#NAME?</v>
      </c>
      <c r="I52" s="88" t="e">
        <f>Partner_4</f>
        <v>#NAME?</v>
      </c>
      <c r="J52" s="88" t="e">
        <f>Partner_5</f>
        <v>#NAME?</v>
      </c>
      <c r="K52" s="88" t="e">
        <f>Partner_6</f>
        <v>#NAME?</v>
      </c>
      <c r="L52" s="88" t="e">
        <f>Partner_7</f>
        <v>#NAME?</v>
      </c>
      <c r="M52" s="88" t="e">
        <f>Partner_8</f>
        <v>#NAME?</v>
      </c>
      <c r="N52" s="88" t="e">
        <f>Partner_9</f>
        <v>#NAME?</v>
      </c>
      <c r="O52" s="88" t="e">
        <f>Partner_10</f>
        <v>#NAME?</v>
      </c>
      <c r="P52" s="88" t="e">
        <f>Partner_11</f>
        <v>#NAME?</v>
      </c>
      <c r="Q52" s="88" t="e">
        <f>Partner_12</f>
        <v>#NAME?</v>
      </c>
      <c r="R52" s="103" t="e">
        <f>Partner_13</f>
        <v>#NAME?</v>
      </c>
      <c r="S52" s="104"/>
    </row>
    <row r="53" spans="1:19">
      <c r="B53" s="86" t="s">
        <v>374</v>
      </c>
      <c r="C53" s="86"/>
      <c r="D53" s="86"/>
      <c r="E53" s="86"/>
      <c r="F53" s="89">
        <f t="shared" ref="F53:R53" si="3">SUMIF($F4:$F51,F52,$I4:$I51)</f>
        <v>0</v>
      </c>
      <c r="G53" s="89">
        <f t="shared" si="3"/>
        <v>0</v>
      </c>
      <c r="H53" s="89">
        <f t="shared" si="3"/>
        <v>0</v>
      </c>
      <c r="I53" s="89">
        <f t="shared" si="3"/>
        <v>0</v>
      </c>
      <c r="J53" s="89">
        <f t="shared" si="3"/>
        <v>0</v>
      </c>
      <c r="K53" s="89">
        <f t="shared" si="3"/>
        <v>0</v>
      </c>
      <c r="L53" s="89">
        <f t="shared" si="3"/>
        <v>0</v>
      </c>
      <c r="M53" s="89">
        <f t="shared" si="3"/>
        <v>0</v>
      </c>
      <c r="N53" s="89">
        <f t="shared" si="3"/>
        <v>0</v>
      </c>
      <c r="O53" s="89">
        <f t="shared" si="3"/>
        <v>0</v>
      </c>
      <c r="P53" s="89">
        <f t="shared" si="3"/>
        <v>0</v>
      </c>
      <c r="Q53" s="89">
        <f t="shared" si="3"/>
        <v>0</v>
      </c>
      <c r="R53" s="89">
        <f t="shared" si="3"/>
        <v>0</v>
      </c>
      <c r="S53" s="105">
        <f>SUM(F53:Q53)</f>
        <v>0</v>
      </c>
    </row>
    <row r="57" spans="1:19">
      <c r="B57" s="90" t="str">
        <f>"Summary of Tasks "&amp;B1&amp;" "&amp;D1</f>
        <v>Summary of Tasks Workpackage Number 1</v>
      </c>
      <c r="C57" s="92"/>
      <c r="D57" s="92"/>
      <c r="E57" s="93"/>
    </row>
    <row r="59" spans="1:19">
      <c r="B59" s="94" t="s">
        <v>375</v>
      </c>
      <c r="C59" s="94" t="s">
        <v>360</v>
      </c>
      <c r="D59" s="94" t="s">
        <v>376</v>
      </c>
      <c r="E59" s="94" t="s">
        <v>304</v>
      </c>
      <c r="F59" s="96" t="s">
        <v>377</v>
      </c>
    </row>
    <row r="61" spans="1:19" ht="30">
      <c r="A61">
        <f>IF(NOT(ISBLANK(B61)),A60+1)</f>
        <v>1</v>
      </c>
      <c r="B61" s="97" t="str">
        <f>B5</f>
        <v>Task 1.1</v>
      </c>
      <c r="C61" s="98" t="str">
        <f ca="1">INDIRECT(ADDRESS(MATCH($B61,$B$1:$B$51,0),3,,,"WP1"))</f>
        <v>Coordination</v>
      </c>
      <c r="D61" s="97">
        <f ca="1">INDIRECT(ADDRESS(MATCH($B61,$C$1:$C$51,0),8,,,"WP"&amp;$D$1))</f>
        <v>1</v>
      </c>
      <c r="E61" s="97">
        <f ca="1">INDIRECT(ADDRESS(MATCH($B61,$C$1:$C$51,0),10,,,"WP"&amp;$D$1))</f>
        <v>36</v>
      </c>
      <c r="F61" s="97">
        <f ca="1">INDIRECT(ADDRESS(MATCH($B61,$C$1:$C$51,0),9,,,"WP"&amp;$D$1))</f>
        <v>24</v>
      </c>
      <c r="H61" s="102" t="s">
        <v>378</v>
      </c>
      <c r="I61" s="102"/>
      <c r="J61" s="102"/>
      <c r="K61" s="102"/>
      <c r="L61" s="102"/>
    </row>
    <row r="62" spans="1:19" ht="45">
      <c r="A62">
        <f>IF(NOT(ISBLANK(B62)),A61+1)</f>
        <v>2</v>
      </c>
      <c r="B62" s="97" t="str">
        <f>B32</f>
        <v>Task 1.2</v>
      </c>
      <c r="C62" s="98" t="str">
        <f ca="1">INDIRECT(ADDRESS(MATCH($B62,$B$1:$B$51,0),3,,,"WP1"))</f>
        <v>Financial Administration</v>
      </c>
      <c r="D62" s="97">
        <f ca="1">INDIRECT(ADDRESS(MATCH($B62,$C$1:$C$51,0),8,,,"WP"&amp;$D$1))</f>
        <v>1</v>
      </c>
      <c r="E62" s="97">
        <f ca="1">INDIRECT(ADDRESS(MATCH($B62,$C$1:$C$51,0),10,,,"WP"&amp;$D$1))</f>
        <v>1</v>
      </c>
      <c r="F62" s="97">
        <f ca="1">INDIRECT(ADDRESS(MATCH($B62,$C$1:$C$51,0),9,,,"WP"&amp;$D$1))</f>
        <v>6</v>
      </c>
    </row>
    <row r="63" spans="1:19" ht="90">
      <c r="A63">
        <f>IF(NOT(ISBLANK(B63)),A62+1,A62)</f>
        <v>3</v>
      </c>
      <c r="B63" s="97" t="str">
        <f>B41</f>
        <v>Task 1.3</v>
      </c>
      <c r="C63" s="98" t="str">
        <f ca="1">INDIRECT(ADDRESS(MATCH($B63,$B$1:$B$51,0),3,,,"WP1"))</f>
        <v>Deliverables, Milestones and Indicators control</v>
      </c>
      <c r="D63" s="97">
        <f ca="1">INDIRECT(ADDRESS(MATCH($B63,$C$1:$C$51,0),8,,,"WP"&amp;$D$1))</f>
        <v>6</v>
      </c>
      <c r="E63" s="97">
        <f ca="1">INDIRECT(ADDRESS(MATCH($B63,$C$1:$C$51,0),10,,,"WP"&amp;$D$1))</f>
        <v>30</v>
      </c>
      <c r="F63" s="97">
        <f ca="1">INDIRECT(ADDRESS(MATCH($B63,$C$1:$C$51,0),9,,,"WP"&amp;$D$1))</f>
        <v>3</v>
      </c>
    </row>
    <row r="64" spans="1:19">
      <c r="A64">
        <f>IF(NOT(ISBLANK(B64)),A63+1,A63)</f>
        <v>3</v>
      </c>
      <c r="B64" s="97"/>
      <c r="C64" s="98"/>
      <c r="D64" s="97"/>
      <c r="E64" s="97"/>
      <c r="F64" s="97"/>
    </row>
    <row r="65" spans="1:8">
      <c r="A65">
        <f>IF(NOT(ISBLANK(B65)),A64+1,A64)</f>
        <v>3</v>
      </c>
      <c r="B65" s="97"/>
      <c r="C65" s="98"/>
      <c r="D65" s="97"/>
      <c r="E65" s="97"/>
      <c r="F65" s="97"/>
    </row>
    <row r="66" spans="1:8">
      <c r="B66" s="94" t="s">
        <v>379</v>
      </c>
      <c r="C66" s="94"/>
      <c r="D66" s="99">
        <f ca="1">MIN(D61:D65)</f>
        <v>1</v>
      </c>
      <c r="E66" s="99">
        <f ca="1">MAX(E61:E65)</f>
        <v>36</v>
      </c>
      <c r="F66" s="100">
        <f ca="1">SUM(F61:F65)</f>
        <v>33</v>
      </c>
    </row>
    <row r="68" spans="1:8">
      <c r="B68" s="94" t="str">
        <f>"Total Tasks "&amp;B1&amp;" "&amp;D1</f>
        <v>Total Tasks Workpackage Number 1</v>
      </c>
      <c r="C68" s="94"/>
      <c r="D68" s="94">
        <f>MAX(A60:A65)</f>
        <v>3</v>
      </c>
    </row>
    <row r="71" spans="1:8">
      <c r="B71" s="90" t="s">
        <v>380</v>
      </c>
      <c r="C71" s="92"/>
      <c r="D71" s="92"/>
      <c r="E71" s="93"/>
    </row>
    <row r="73" spans="1:8" ht="45">
      <c r="B73" s="101" t="s">
        <v>343</v>
      </c>
      <c r="C73" s="101" t="s">
        <v>344</v>
      </c>
      <c r="D73" s="101" t="s">
        <v>345</v>
      </c>
      <c r="E73" s="101" t="s">
        <v>346</v>
      </c>
      <c r="F73" s="101" t="s">
        <v>347</v>
      </c>
      <c r="G73" s="101" t="s">
        <v>348</v>
      </c>
      <c r="H73" s="101" t="s">
        <v>349</v>
      </c>
    </row>
    <row r="74" spans="1:8">
      <c r="A74" s="1">
        <v>1</v>
      </c>
      <c r="B74" s="12" t="str">
        <f t="shared" ref="B74:B79" si="4">"D"&amp;$D$1&amp;"."&amp;A74</f>
        <v>D1.1</v>
      </c>
      <c r="C74" s="12"/>
      <c r="D74" s="22">
        <f t="shared" ref="D74:D79" si="5">$D$1</f>
        <v>1</v>
      </c>
      <c r="E74" s="12"/>
      <c r="F74" s="12"/>
      <c r="G74" s="12"/>
      <c r="H74" s="12"/>
    </row>
    <row r="75" spans="1:8">
      <c r="A75" s="1">
        <v>2</v>
      </c>
      <c r="B75" s="12" t="str">
        <f t="shared" si="4"/>
        <v>D1.2</v>
      </c>
      <c r="C75" s="12"/>
      <c r="D75" s="22">
        <f t="shared" si="5"/>
        <v>1</v>
      </c>
      <c r="E75" s="12"/>
      <c r="F75" s="12"/>
      <c r="G75" s="12"/>
      <c r="H75" s="12"/>
    </row>
    <row r="76" spans="1:8">
      <c r="A76" s="1">
        <v>3</v>
      </c>
      <c r="B76" s="12" t="str">
        <f t="shared" si="4"/>
        <v>D1.3</v>
      </c>
      <c r="C76" s="12"/>
      <c r="D76" s="22">
        <f t="shared" si="5"/>
        <v>1</v>
      </c>
      <c r="E76" s="12"/>
      <c r="F76" s="12"/>
      <c r="G76" s="12"/>
      <c r="H76" s="12"/>
    </row>
    <row r="77" spans="1:8">
      <c r="A77" s="1">
        <v>4</v>
      </c>
      <c r="B77" s="12" t="str">
        <f t="shared" si="4"/>
        <v>D1.4</v>
      </c>
      <c r="C77" s="12"/>
      <c r="D77" s="22">
        <f t="shared" si="5"/>
        <v>1</v>
      </c>
      <c r="E77" s="12"/>
      <c r="F77" s="12"/>
      <c r="G77" s="12"/>
      <c r="H77" s="12"/>
    </row>
    <row r="78" spans="1:8">
      <c r="A78" s="1">
        <v>5</v>
      </c>
      <c r="B78" s="12" t="str">
        <f t="shared" si="4"/>
        <v>D1.5</v>
      </c>
      <c r="C78" s="12"/>
      <c r="D78" s="22">
        <f t="shared" si="5"/>
        <v>1</v>
      </c>
      <c r="E78" s="12"/>
      <c r="F78" s="12"/>
      <c r="G78" s="12"/>
      <c r="H78" s="12"/>
    </row>
    <row r="79" spans="1:8">
      <c r="A79" s="1">
        <v>6</v>
      </c>
      <c r="B79" s="12" t="str">
        <f t="shared" si="4"/>
        <v>D1.6</v>
      </c>
      <c r="C79" s="12"/>
      <c r="D79" s="22">
        <f t="shared" si="5"/>
        <v>1</v>
      </c>
      <c r="E79" s="12"/>
      <c r="F79" s="12"/>
      <c r="G79" s="12"/>
      <c r="H79" s="12"/>
    </row>
    <row r="80" spans="1:8">
      <c r="A80" s="1">
        <v>7</v>
      </c>
      <c r="B80" s="12"/>
      <c r="C80" s="12"/>
      <c r="D80" s="22"/>
      <c r="E80" s="12"/>
      <c r="F80" s="12"/>
      <c r="G80" s="12"/>
      <c r="H80" s="12"/>
    </row>
    <row r="81" spans="1:8">
      <c r="A81" s="1">
        <v>8</v>
      </c>
      <c r="B81" s="12"/>
      <c r="C81" s="12"/>
      <c r="D81" s="22"/>
      <c r="E81" s="12"/>
      <c r="F81" s="12"/>
      <c r="G81" s="12"/>
      <c r="H81" s="12"/>
    </row>
    <row r="82" spans="1:8">
      <c r="A82" s="1">
        <v>9</v>
      </c>
      <c r="B82" s="12"/>
      <c r="C82" s="12"/>
      <c r="D82" s="22"/>
      <c r="E82" s="12"/>
      <c r="F82" s="12"/>
      <c r="G82" s="12"/>
      <c r="H82" s="12"/>
    </row>
    <row r="83" spans="1:8">
      <c r="A83" s="1">
        <v>10</v>
      </c>
      <c r="B83" s="12"/>
      <c r="C83" s="12"/>
      <c r="D83" s="22"/>
      <c r="E83" s="12"/>
      <c r="F83" s="12"/>
      <c r="G83" s="12"/>
      <c r="H83"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workbookViewId="0"/>
  </sheetViews>
  <sheetFormatPr baseColWidth="10" defaultRowHeight="15"/>
  <sheetData>
    <row r="1" spans="2:11">
      <c r="B1" s="57" t="s">
        <v>358</v>
      </c>
      <c r="C1" s="58"/>
      <c r="D1" s="57">
        <v>2</v>
      </c>
    </row>
    <row r="3" spans="2:11" ht="60">
      <c r="B3" s="59" t="s">
        <v>359</v>
      </c>
      <c r="C3" s="60" t="s">
        <v>360</v>
      </c>
      <c r="D3" s="59" t="s">
        <v>361</v>
      </c>
      <c r="E3" s="61" t="s">
        <v>362</v>
      </c>
      <c r="F3" s="61" t="s">
        <v>363</v>
      </c>
      <c r="G3" s="61" t="s">
        <v>364</v>
      </c>
      <c r="H3" s="61" t="s">
        <v>365</v>
      </c>
      <c r="I3" s="61" t="s">
        <v>366</v>
      </c>
      <c r="J3" s="61" t="s">
        <v>367</v>
      </c>
    </row>
    <row r="5" spans="2:11" ht="195">
      <c r="B5" s="62" t="str">
        <f>"Task "&amp;$D$1&amp;".1"</f>
        <v>Task 2.1</v>
      </c>
      <c r="C5" s="63" t="s">
        <v>381</v>
      </c>
      <c r="D5" s="124" t="s">
        <v>33</v>
      </c>
      <c r="E5" s="71"/>
      <c r="F5" s="71"/>
      <c r="G5" s="71"/>
      <c r="H5" s="67"/>
      <c r="I5" s="82"/>
      <c r="J5" s="83" t="str">
        <f t="shared" ref="J5:J11" si="0">IF(I5+H5-1&gt;0,I5+H5-1,"")</f>
        <v/>
      </c>
      <c r="K5" s="78"/>
    </row>
    <row r="6" spans="2:11">
      <c r="B6" s="68"/>
      <c r="C6" s="69"/>
      <c r="D6" s="125"/>
      <c r="E6" s="71"/>
      <c r="F6" s="71"/>
      <c r="G6" s="71"/>
      <c r="H6" s="67"/>
      <c r="I6" s="82"/>
      <c r="J6" s="83" t="str">
        <f t="shared" si="0"/>
        <v/>
      </c>
      <c r="K6" s="78"/>
    </row>
    <row r="7" spans="2:11">
      <c r="B7" s="68"/>
      <c r="C7" s="69"/>
      <c r="D7" s="125"/>
      <c r="E7" s="71"/>
      <c r="F7" s="71"/>
      <c r="G7" s="71"/>
      <c r="H7" s="67"/>
      <c r="I7" s="82"/>
      <c r="J7" s="83" t="str">
        <f t="shared" si="0"/>
        <v/>
      </c>
      <c r="K7" s="78"/>
    </row>
    <row r="8" spans="2:11">
      <c r="B8" s="68"/>
      <c r="C8" s="69"/>
      <c r="D8" s="125"/>
      <c r="E8" s="71"/>
      <c r="F8" s="71"/>
      <c r="G8" s="71"/>
      <c r="H8" s="67"/>
      <c r="I8" s="82"/>
      <c r="J8" s="83" t="str">
        <f t="shared" si="0"/>
        <v/>
      </c>
      <c r="K8" s="78"/>
    </row>
    <row r="9" spans="2:11">
      <c r="B9" s="68"/>
      <c r="C9" s="69"/>
      <c r="D9" s="125"/>
      <c r="E9" s="71"/>
      <c r="F9" s="71"/>
      <c r="G9" s="71"/>
      <c r="H9" s="67"/>
      <c r="I9" s="82"/>
      <c r="J9" s="83" t="str">
        <f t="shared" si="0"/>
        <v/>
      </c>
      <c r="K9" s="78"/>
    </row>
    <row r="10" spans="2:11">
      <c r="B10" s="68"/>
      <c r="C10" s="69"/>
      <c r="D10" s="125"/>
      <c r="E10" s="71"/>
      <c r="F10" s="71"/>
      <c r="G10" s="71"/>
      <c r="H10" s="67"/>
      <c r="I10" s="82"/>
      <c r="J10" s="83" t="str">
        <f t="shared" si="0"/>
        <v/>
      </c>
      <c r="K10" s="78"/>
    </row>
    <row r="11" spans="2:11">
      <c r="B11" s="72"/>
      <c r="C11" s="73"/>
      <c r="D11" s="126"/>
      <c r="E11" s="71"/>
      <c r="F11" s="71"/>
      <c r="G11" s="71"/>
      <c r="H11" s="67"/>
      <c r="I11" s="82"/>
      <c r="J11" s="83" t="str">
        <f t="shared" si="0"/>
        <v/>
      </c>
      <c r="K11" s="78"/>
    </row>
    <row r="12" spans="2:11">
      <c r="B12" s="75" t="s">
        <v>370</v>
      </c>
      <c r="C12" s="76" t="str">
        <f>B5</f>
        <v>Task 2.1</v>
      </c>
      <c r="D12" s="75"/>
      <c r="E12" s="75"/>
      <c r="F12" s="75"/>
      <c r="G12" s="75"/>
      <c r="H12" s="77">
        <f>MIN(H5:H11)</f>
        <v>0</v>
      </c>
      <c r="I12" s="84">
        <f>SUM(I5:I11)</f>
        <v>0</v>
      </c>
      <c r="J12" s="77">
        <f>MAX(J5:J11)</f>
        <v>0</v>
      </c>
      <c r="K12" s="78"/>
    </row>
    <row r="13" spans="2:11">
      <c r="H13" s="78"/>
      <c r="I13" s="78"/>
    </row>
    <row r="14" spans="2:11" ht="135">
      <c r="B14" s="62" t="str">
        <f>"Task "&amp;$D$1&amp;".2"</f>
        <v>Task 2.2</v>
      </c>
      <c r="C14" s="63" t="s">
        <v>382</v>
      </c>
      <c r="D14" s="124" t="s">
        <v>33</v>
      </c>
      <c r="E14" s="71"/>
      <c r="F14" s="71"/>
      <c r="G14" s="71"/>
      <c r="H14" s="67"/>
      <c r="I14" s="82"/>
      <c r="J14" s="83" t="str">
        <f t="shared" ref="J14:J20" si="1">IF(I14+H14-1&gt;0,I14+H14-1,"")</f>
        <v/>
      </c>
      <c r="K14" s="78"/>
    </row>
    <row r="15" spans="2:11">
      <c r="B15" s="68"/>
      <c r="C15" s="69"/>
      <c r="D15" s="125"/>
      <c r="E15" s="71"/>
      <c r="F15" s="71"/>
      <c r="G15" s="71"/>
      <c r="H15" s="67"/>
      <c r="I15" s="82"/>
      <c r="J15" s="83" t="str">
        <f t="shared" si="1"/>
        <v/>
      </c>
      <c r="K15" s="78"/>
    </row>
    <row r="16" spans="2:11">
      <c r="B16" s="68"/>
      <c r="C16" s="69"/>
      <c r="D16" s="125"/>
      <c r="E16" s="71"/>
      <c r="F16" s="71"/>
      <c r="G16" s="71"/>
      <c r="H16" s="67"/>
      <c r="I16" s="82"/>
      <c r="J16" s="83" t="str">
        <f t="shared" si="1"/>
        <v/>
      </c>
      <c r="K16" s="78"/>
    </row>
    <row r="17" spans="2:11">
      <c r="B17" s="68"/>
      <c r="C17" s="69"/>
      <c r="D17" s="125"/>
      <c r="E17" s="71"/>
      <c r="F17" s="71"/>
      <c r="G17" s="71"/>
      <c r="H17" s="67"/>
      <c r="I17" s="82"/>
      <c r="J17" s="83" t="str">
        <f t="shared" si="1"/>
        <v/>
      </c>
      <c r="K17" s="78"/>
    </row>
    <row r="18" spans="2:11">
      <c r="B18" s="68"/>
      <c r="C18" s="69"/>
      <c r="D18" s="125"/>
      <c r="E18" s="71"/>
      <c r="F18" s="71"/>
      <c r="G18" s="71"/>
      <c r="H18" s="67"/>
      <c r="I18" s="82"/>
      <c r="J18" s="83" t="str">
        <f t="shared" si="1"/>
        <v/>
      </c>
      <c r="K18" s="78"/>
    </row>
    <row r="19" spans="2:11">
      <c r="B19" s="68"/>
      <c r="C19" s="69"/>
      <c r="D19" s="125"/>
      <c r="E19" s="71"/>
      <c r="F19" s="71"/>
      <c r="G19" s="71"/>
      <c r="H19" s="67"/>
      <c r="I19" s="82"/>
      <c r="J19" s="83" t="str">
        <f t="shared" si="1"/>
        <v/>
      </c>
      <c r="K19" s="78"/>
    </row>
    <row r="20" spans="2:11">
      <c r="B20" s="72"/>
      <c r="C20" s="73"/>
      <c r="D20" s="126"/>
      <c r="E20" s="71"/>
      <c r="F20" s="71"/>
      <c r="G20" s="71"/>
      <c r="H20" s="67"/>
      <c r="I20" s="82"/>
      <c r="J20" s="83" t="str">
        <f t="shared" si="1"/>
        <v/>
      </c>
      <c r="K20" s="78"/>
    </row>
    <row r="21" spans="2:11">
      <c r="B21" s="75" t="s">
        <v>370</v>
      </c>
      <c r="C21" s="76" t="str">
        <f>B14</f>
        <v>Task 2.2</v>
      </c>
      <c r="D21" s="75"/>
      <c r="E21" s="75"/>
      <c r="F21" s="75"/>
      <c r="G21" s="75"/>
      <c r="H21" s="77">
        <f>MIN(H14:H20)</f>
        <v>0</v>
      </c>
      <c r="I21" s="84">
        <f>SUM(I14:I20)</f>
        <v>0</v>
      </c>
      <c r="J21" s="77">
        <f>MAX(J14:J20)</f>
        <v>0</v>
      </c>
      <c r="K21" s="78"/>
    </row>
    <row r="22" spans="2:11">
      <c r="B22" s="79"/>
      <c r="C22" s="80"/>
      <c r="D22" s="79"/>
      <c r="E22" s="79"/>
      <c r="F22" s="79"/>
      <c r="G22" s="79"/>
      <c r="H22" s="81"/>
      <c r="I22" s="85"/>
      <c r="J22" s="81"/>
      <c r="K22" s="78"/>
    </row>
    <row r="23" spans="2:11" ht="105">
      <c r="B23" s="62" t="str">
        <f>"Task "&amp;$D$1&amp;".3"</f>
        <v>Task 2.3</v>
      </c>
      <c r="C23" s="63" t="s">
        <v>383</v>
      </c>
      <c r="D23" s="124" t="s">
        <v>33</v>
      </c>
      <c r="E23" s="71"/>
      <c r="F23" s="71"/>
      <c r="G23" s="71"/>
      <c r="H23" s="67"/>
      <c r="I23" s="82"/>
      <c r="J23" s="83" t="str">
        <f t="shared" ref="J23:J29" si="2">IF(I23+H23-1&gt;0,I23+H23-1,"")</f>
        <v/>
      </c>
      <c r="K23" s="78"/>
    </row>
    <row r="24" spans="2:11">
      <c r="B24" s="68"/>
      <c r="C24" s="69"/>
      <c r="D24" s="125"/>
      <c r="E24" s="71"/>
      <c r="F24" s="71"/>
      <c r="G24" s="71"/>
      <c r="H24" s="67"/>
      <c r="I24" s="82"/>
      <c r="J24" s="83" t="str">
        <f t="shared" si="2"/>
        <v/>
      </c>
      <c r="K24" s="78"/>
    </row>
    <row r="25" spans="2:11">
      <c r="B25" s="68"/>
      <c r="C25" s="69"/>
      <c r="D25" s="125"/>
      <c r="E25" s="71"/>
      <c r="F25" s="71"/>
      <c r="G25" s="71"/>
      <c r="H25" s="67"/>
      <c r="I25" s="82"/>
      <c r="J25" s="83" t="str">
        <f t="shared" si="2"/>
        <v/>
      </c>
      <c r="K25" s="78"/>
    </row>
    <row r="26" spans="2:11">
      <c r="B26" s="68"/>
      <c r="C26" s="69"/>
      <c r="D26" s="125"/>
      <c r="E26" s="71"/>
      <c r="F26" s="71"/>
      <c r="G26" s="71"/>
      <c r="H26" s="67"/>
      <c r="I26" s="82"/>
      <c r="J26" s="83" t="str">
        <f t="shared" si="2"/>
        <v/>
      </c>
      <c r="K26" s="78"/>
    </row>
    <row r="27" spans="2:11">
      <c r="B27" s="68"/>
      <c r="C27" s="69"/>
      <c r="D27" s="125"/>
      <c r="E27" s="71"/>
      <c r="F27" s="71"/>
      <c r="G27" s="71"/>
      <c r="H27" s="67"/>
      <c r="I27" s="82"/>
      <c r="J27" s="83" t="str">
        <f t="shared" si="2"/>
        <v/>
      </c>
      <c r="K27" s="78"/>
    </row>
    <row r="28" spans="2:11">
      <c r="B28" s="68"/>
      <c r="C28" s="69"/>
      <c r="D28" s="125"/>
      <c r="E28" s="71"/>
      <c r="F28" s="71"/>
      <c r="G28" s="71"/>
      <c r="H28" s="67"/>
      <c r="I28" s="82"/>
      <c r="J28" s="83" t="str">
        <f t="shared" si="2"/>
        <v/>
      </c>
      <c r="K28" s="78"/>
    </row>
    <row r="29" spans="2:11">
      <c r="B29" s="72"/>
      <c r="C29" s="73"/>
      <c r="D29" s="126"/>
      <c r="E29" s="71"/>
      <c r="F29" s="71"/>
      <c r="G29" s="71"/>
      <c r="H29" s="67"/>
      <c r="I29" s="82"/>
      <c r="J29" s="83" t="str">
        <f t="shared" si="2"/>
        <v/>
      </c>
      <c r="K29" s="78"/>
    </row>
    <row r="30" spans="2:11">
      <c r="B30" s="75" t="s">
        <v>370</v>
      </c>
      <c r="C30" s="76" t="str">
        <f>B23</f>
        <v>Task 2.3</v>
      </c>
      <c r="D30" s="75"/>
      <c r="E30" s="75"/>
      <c r="F30" s="75"/>
      <c r="G30" s="75"/>
      <c r="H30" s="77">
        <f>MIN(H23:H29)</f>
        <v>0</v>
      </c>
      <c r="I30" s="84">
        <f>SUM(I23:I29)</f>
        <v>0</v>
      </c>
      <c r="J30" s="77">
        <f>MAX(J23:J29)</f>
        <v>0</v>
      </c>
      <c r="K30" s="78"/>
    </row>
    <row r="31" spans="2:11">
      <c r="H31" s="78"/>
      <c r="I31" s="78"/>
    </row>
    <row r="32" spans="2:11" ht="255">
      <c r="B32" s="62" t="str">
        <f>"Task "&amp;$D$1&amp;".4"</f>
        <v>Task 2.4</v>
      </c>
      <c r="C32" s="63" t="s">
        <v>384</v>
      </c>
      <c r="D32" s="124" t="s">
        <v>17</v>
      </c>
      <c r="E32" s="71"/>
      <c r="F32" s="71"/>
      <c r="G32" s="71"/>
      <c r="H32" s="67"/>
      <c r="I32" s="82"/>
      <c r="J32" s="83" t="str">
        <f t="shared" ref="J32:J38" si="3">IF(I32+H32-1&gt;0,I32+H32-1,"")</f>
        <v/>
      </c>
      <c r="K32" s="78"/>
    </row>
    <row r="33" spans="2:11">
      <c r="B33" s="68"/>
      <c r="C33" s="69"/>
      <c r="D33" s="125"/>
      <c r="E33" s="71"/>
      <c r="F33" s="71"/>
      <c r="G33" s="71"/>
      <c r="H33" s="67"/>
      <c r="I33" s="82"/>
      <c r="J33" s="83" t="str">
        <f t="shared" si="3"/>
        <v/>
      </c>
      <c r="K33" s="78"/>
    </row>
    <row r="34" spans="2:11">
      <c r="B34" s="68"/>
      <c r="C34" s="69"/>
      <c r="D34" s="125"/>
      <c r="E34" s="71"/>
      <c r="F34" s="71"/>
      <c r="G34" s="71"/>
      <c r="H34" s="67"/>
      <c r="I34" s="82"/>
      <c r="J34" s="83" t="str">
        <f t="shared" si="3"/>
        <v/>
      </c>
      <c r="K34" s="78"/>
    </row>
    <row r="35" spans="2:11">
      <c r="B35" s="68"/>
      <c r="C35" s="69"/>
      <c r="D35" s="125"/>
      <c r="E35" s="71"/>
      <c r="F35" s="71"/>
      <c r="G35" s="71"/>
      <c r="H35" s="67"/>
      <c r="I35" s="82"/>
      <c r="J35" s="83" t="str">
        <f t="shared" si="3"/>
        <v/>
      </c>
      <c r="K35" s="78"/>
    </row>
    <row r="36" spans="2:11">
      <c r="B36" s="68"/>
      <c r="C36" s="69"/>
      <c r="D36" s="125"/>
      <c r="E36" s="71"/>
      <c r="F36" s="71"/>
      <c r="G36" s="71"/>
      <c r="H36" s="67"/>
      <c r="I36" s="82"/>
      <c r="J36" s="83" t="str">
        <f t="shared" si="3"/>
        <v/>
      </c>
      <c r="K36" s="78"/>
    </row>
    <row r="37" spans="2:11">
      <c r="B37" s="68"/>
      <c r="C37" s="69"/>
      <c r="D37" s="125"/>
      <c r="E37" s="71"/>
      <c r="F37" s="71"/>
      <c r="G37" s="71"/>
      <c r="H37" s="67"/>
      <c r="I37" s="82"/>
      <c r="J37" s="83" t="str">
        <f t="shared" si="3"/>
        <v/>
      </c>
      <c r="K37" s="78"/>
    </row>
    <row r="38" spans="2:11">
      <c r="B38" s="72"/>
      <c r="C38" s="73"/>
      <c r="D38" s="126"/>
      <c r="E38" s="71"/>
      <c r="F38" s="71"/>
      <c r="G38" s="71"/>
      <c r="H38" s="67"/>
      <c r="I38" s="82"/>
      <c r="J38" s="83" t="str">
        <f t="shared" si="3"/>
        <v/>
      </c>
      <c r="K38" s="78"/>
    </row>
    <row r="39" spans="2:11">
      <c r="B39" s="75" t="s">
        <v>370</v>
      </c>
      <c r="C39" s="76" t="str">
        <f>B32</f>
        <v>Task 2.4</v>
      </c>
      <c r="D39" s="75"/>
      <c r="E39" s="75"/>
      <c r="F39" s="75"/>
      <c r="G39" s="75"/>
      <c r="H39" s="77">
        <f>MIN(H32:H38)</f>
        <v>0</v>
      </c>
      <c r="I39" s="84">
        <f>SUM(I32:I38)</f>
        <v>0</v>
      </c>
      <c r="J39" s="77">
        <f>MAX(J32:J38)</f>
        <v>0</v>
      </c>
      <c r="K39" s="78"/>
    </row>
    <row r="40" spans="2:11">
      <c r="C40" s="2"/>
      <c r="H40" s="78"/>
      <c r="I40" s="78"/>
    </row>
    <row r="41" spans="2:11" ht="240">
      <c r="B41" s="62" t="str">
        <f>"Task "&amp;$D$1&amp;".5"</f>
        <v>Task 2.5</v>
      </c>
      <c r="C41" s="63" t="s">
        <v>385</v>
      </c>
      <c r="D41" s="124" t="s">
        <v>17</v>
      </c>
      <c r="E41" s="71"/>
      <c r="F41" s="71"/>
      <c r="G41" s="71"/>
      <c r="H41" s="67"/>
      <c r="I41" s="82"/>
      <c r="J41" s="83" t="str">
        <f t="shared" ref="J41:J47" si="4">IF(I41+H41-1&gt;0,I41+H41-1,"")</f>
        <v/>
      </c>
      <c r="K41" s="78"/>
    </row>
    <row r="42" spans="2:11">
      <c r="B42" s="68"/>
      <c r="C42" s="69"/>
      <c r="D42" s="125"/>
      <c r="E42" s="71"/>
      <c r="F42" s="71"/>
      <c r="G42" s="71"/>
      <c r="H42" s="67"/>
      <c r="I42" s="82"/>
      <c r="J42" s="83" t="str">
        <f t="shared" si="4"/>
        <v/>
      </c>
      <c r="K42" s="78"/>
    </row>
    <row r="43" spans="2:11">
      <c r="B43" s="68"/>
      <c r="C43" s="69"/>
      <c r="D43" s="125"/>
      <c r="E43" s="71"/>
      <c r="F43" s="71"/>
      <c r="G43" s="71"/>
      <c r="H43" s="67"/>
      <c r="I43" s="82"/>
      <c r="J43" s="83" t="str">
        <f t="shared" si="4"/>
        <v/>
      </c>
      <c r="K43" s="78"/>
    </row>
    <row r="44" spans="2:11">
      <c r="B44" s="68"/>
      <c r="C44" s="69"/>
      <c r="D44" s="125"/>
      <c r="E44" s="71"/>
      <c r="F44" s="71"/>
      <c r="G44" s="71"/>
      <c r="H44" s="67"/>
      <c r="I44" s="82"/>
      <c r="J44" s="83" t="str">
        <f t="shared" si="4"/>
        <v/>
      </c>
      <c r="K44" s="78"/>
    </row>
    <row r="45" spans="2:11">
      <c r="B45" s="68"/>
      <c r="C45" s="69"/>
      <c r="D45" s="125"/>
      <c r="E45" s="71"/>
      <c r="F45" s="71"/>
      <c r="G45" s="71"/>
      <c r="H45" s="67"/>
      <c r="I45" s="82"/>
      <c r="J45" s="83" t="str">
        <f t="shared" si="4"/>
        <v/>
      </c>
      <c r="K45" s="78"/>
    </row>
    <row r="46" spans="2:11">
      <c r="B46" s="68"/>
      <c r="C46" s="69"/>
      <c r="D46" s="125"/>
      <c r="E46" s="71"/>
      <c r="F46" s="71"/>
      <c r="G46" s="71"/>
      <c r="H46" s="67"/>
      <c r="I46" s="82"/>
      <c r="J46" s="83" t="str">
        <f t="shared" si="4"/>
        <v/>
      </c>
      <c r="K46" s="78"/>
    </row>
    <row r="47" spans="2:11">
      <c r="B47" s="72"/>
      <c r="C47" s="73"/>
      <c r="D47" s="126"/>
      <c r="E47" s="71"/>
      <c r="F47" s="71"/>
      <c r="G47" s="71"/>
      <c r="H47" s="67"/>
      <c r="I47" s="82"/>
      <c r="J47" s="83" t="str">
        <f t="shared" si="4"/>
        <v/>
      </c>
      <c r="K47" s="78"/>
    </row>
    <row r="48" spans="2:11">
      <c r="B48" s="75" t="s">
        <v>370</v>
      </c>
      <c r="C48" s="76" t="str">
        <f>B41</f>
        <v>Task 2.5</v>
      </c>
      <c r="D48" s="75"/>
      <c r="E48" s="75"/>
      <c r="F48" s="75"/>
      <c r="G48" s="75"/>
      <c r="H48" s="77">
        <f>MIN(H41:H47)</f>
        <v>0</v>
      </c>
      <c r="I48" s="84">
        <f>SUM(I41:I47)</f>
        <v>0</v>
      </c>
      <c r="J48" s="77">
        <f>MAX(J41:J47)</f>
        <v>0</v>
      </c>
      <c r="K48" s="78"/>
    </row>
    <row r="49" spans="1:19">
      <c r="C49" s="2"/>
      <c r="H49" s="78"/>
      <c r="I49" s="78"/>
    </row>
    <row r="50" spans="1:19">
      <c r="H50" s="78"/>
      <c r="I50" s="78"/>
    </row>
    <row r="51" spans="1:19">
      <c r="H51" s="78"/>
      <c r="I51" s="78"/>
    </row>
    <row r="52" spans="1:19">
      <c r="B52" s="86" t="s">
        <v>373</v>
      </c>
      <c r="C52" s="87"/>
      <c r="D52" s="86"/>
      <c r="E52" s="86"/>
      <c r="F52" s="88" t="e">
        <f>Partner_1</f>
        <v>#NAME?</v>
      </c>
      <c r="G52" s="88" t="e">
        <f>Partner_2</f>
        <v>#NAME?</v>
      </c>
      <c r="H52" s="88" t="e">
        <f>Partner_3</f>
        <v>#NAME?</v>
      </c>
      <c r="I52" s="88" t="e">
        <f>Partner_4</f>
        <v>#NAME?</v>
      </c>
      <c r="J52" s="88" t="e">
        <f>Partner_5</f>
        <v>#NAME?</v>
      </c>
      <c r="K52" s="88" t="e">
        <f>Partner_6</f>
        <v>#NAME?</v>
      </c>
      <c r="L52" s="88" t="e">
        <f>Partner_7</f>
        <v>#NAME?</v>
      </c>
      <c r="M52" s="88" t="e">
        <f>Partner_8</f>
        <v>#NAME?</v>
      </c>
      <c r="N52" s="88" t="e">
        <f>Partner_9</f>
        <v>#NAME?</v>
      </c>
      <c r="O52" s="88" t="e">
        <f>Partner_10</f>
        <v>#NAME?</v>
      </c>
      <c r="P52" s="88" t="e">
        <f>Partner_11</f>
        <v>#NAME?</v>
      </c>
      <c r="Q52" s="88" t="e">
        <f>Partner_12</f>
        <v>#NAME?</v>
      </c>
      <c r="R52" s="103" t="e">
        <f>Partner_13</f>
        <v>#NAME?</v>
      </c>
      <c r="S52" s="104"/>
    </row>
    <row r="53" spans="1:19">
      <c r="B53" s="86" t="s">
        <v>374</v>
      </c>
      <c r="C53" s="87"/>
      <c r="D53" s="86"/>
      <c r="E53" s="86"/>
      <c r="F53" s="89">
        <f t="shared" ref="F53:Q53" si="5">SUMIF($F4:$F51,F52,$I4:$I51)</f>
        <v>0</v>
      </c>
      <c r="G53" s="89">
        <f t="shared" si="5"/>
        <v>0</v>
      </c>
      <c r="H53" s="89">
        <f t="shared" si="5"/>
        <v>0</v>
      </c>
      <c r="I53" s="89">
        <f t="shared" si="5"/>
        <v>0</v>
      </c>
      <c r="J53" s="89">
        <f t="shared" si="5"/>
        <v>0</v>
      </c>
      <c r="K53" s="89">
        <f t="shared" si="5"/>
        <v>0</v>
      </c>
      <c r="L53" s="89">
        <f t="shared" si="5"/>
        <v>0</v>
      </c>
      <c r="M53" s="89">
        <f t="shared" si="5"/>
        <v>0</v>
      </c>
      <c r="N53" s="89">
        <f t="shared" si="5"/>
        <v>0</v>
      </c>
      <c r="O53" s="89">
        <f t="shared" si="5"/>
        <v>0</v>
      </c>
      <c r="P53" s="89">
        <f t="shared" si="5"/>
        <v>0</v>
      </c>
      <c r="Q53" s="89">
        <f t="shared" si="5"/>
        <v>0</v>
      </c>
      <c r="R53" s="89">
        <f>SUMIF($F10:$F51,R52,$I10:$I51)</f>
        <v>0</v>
      </c>
      <c r="S53" s="105">
        <f>SUM(F53:Q53)</f>
        <v>0</v>
      </c>
    </row>
    <row r="57" spans="1:19">
      <c r="B57" s="90" t="str">
        <f>"Summary of Tasks "&amp;B1&amp;" "&amp;D1</f>
        <v>Summary of Tasks Workpackage Number 2</v>
      </c>
      <c r="C57" s="91"/>
      <c r="D57" s="92"/>
      <c r="E57" s="93"/>
    </row>
    <row r="59" spans="1:19">
      <c r="B59" s="94" t="s">
        <v>375</v>
      </c>
      <c r="C59" s="95" t="s">
        <v>360</v>
      </c>
      <c r="D59" s="94" t="s">
        <v>376</v>
      </c>
      <c r="E59" s="94" t="s">
        <v>304</v>
      </c>
      <c r="F59" s="96" t="s">
        <v>377</v>
      </c>
    </row>
    <row r="60" spans="1:19">
      <c r="B60" s="97"/>
      <c r="C60" s="98"/>
      <c r="D60" s="97"/>
      <c r="E60" s="97"/>
      <c r="F60" s="97"/>
    </row>
    <row r="61" spans="1:19" ht="195">
      <c r="A61">
        <f>IF(NOT(ISBLANK(B61)),A60+1)</f>
        <v>1</v>
      </c>
      <c r="B61" s="97" t="str">
        <f>B5</f>
        <v>Task 2.1</v>
      </c>
      <c r="C61" s="98" t="str">
        <f ca="1">INDIRECT(ADDRESS(MATCH($B61,$B$1:$B$60,0),3,,,"WP"&amp;$D$1))</f>
        <v>Production and characterization of sludge-based biochar, and its use in constructed wetland pilot systems</v>
      </c>
      <c r="D61" s="97">
        <f ca="1">INDIRECT(ADDRESS(MATCH($B61,$C$1:$C$51,0),8,,,"WP"&amp;$D$1))</f>
        <v>0</v>
      </c>
      <c r="E61" s="97">
        <f ca="1">INDIRECT(ADDRESS(MATCH($B61,$C$1:$C$51,0),10,,,"WP"&amp;$D$1))</f>
        <v>0</v>
      </c>
      <c r="F61" s="97">
        <f ca="1">INDIRECT(ADDRESS(MATCH($B61,$C$1:$C$51,0),9,,,"WP"&amp;$D$1))</f>
        <v>0</v>
      </c>
      <c r="I61" s="102" t="s">
        <v>378</v>
      </c>
      <c r="J61" s="102"/>
      <c r="K61" s="102"/>
      <c r="L61" s="102"/>
      <c r="M61" s="102"/>
    </row>
    <row r="62" spans="1:19" ht="135">
      <c r="A62">
        <f>IF(NOT(ISBLANK(B62)),A61+1)</f>
        <v>2</v>
      </c>
      <c r="B62" s="97" t="str">
        <f>B14</f>
        <v>Task 2.2</v>
      </c>
      <c r="C62" s="98" t="str">
        <f ca="1">INDIRECT(ADDRESS(MATCH($B62,$B$1:$B$60,0),3,,,"WP"&amp;$D$1))</f>
        <v xml:space="preserve"> Analysis and monitoring of the system efficiency and the water quality</v>
      </c>
      <c r="D62" s="97">
        <f ca="1">INDIRECT(ADDRESS(MATCH($B62,$C$1:$C$51,0),8,,,"WP"&amp;$D$1))</f>
        <v>0</v>
      </c>
      <c r="E62" s="97">
        <f ca="1">INDIRECT(ADDRESS(MATCH($B62,$C$1:$C$51,0),10,,,"WP"&amp;$D$1))</f>
        <v>0</v>
      </c>
      <c r="F62" s="97">
        <f ca="1">INDIRECT(ADDRESS(MATCH($B62,$C$1:$C$51,0),9,,,"WP"&amp;$D$1))</f>
        <v>0</v>
      </c>
    </row>
    <row r="63" spans="1:19" ht="105">
      <c r="A63">
        <f t="shared" ref="A63:A65" si="6">IF(NOT(ISBLANK(B63)),A62+1,A62)</f>
        <v>3</v>
      </c>
      <c r="B63" s="97" t="str">
        <f>B23</f>
        <v>Task 2.3</v>
      </c>
      <c r="C63" s="98" t="str">
        <f ca="1">INDIRECT(ADDRESS(MATCH($B63,$B$1:$B$60,0),3,,,"WP"&amp;$D$1))</f>
        <v>Food analysis for the assessment of food safety and quality</v>
      </c>
      <c r="D63" s="97">
        <f ca="1">INDIRECT(ADDRESS(MATCH($B63,$C$1:$C$51,0),8,,,"WP"&amp;$D$1))</f>
        <v>0</v>
      </c>
      <c r="E63" s="97">
        <f ca="1">INDIRECT(ADDRESS(MATCH($B63,$C$1:$C$51,0),10,,,"WP"&amp;$D$1))</f>
        <v>0</v>
      </c>
      <c r="F63" s="97">
        <f ca="1">INDIRECT(ADDRESS(MATCH($B63,$C$1:$C$51,0),9,,,"WP"&amp;$D$1))</f>
        <v>0</v>
      </c>
    </row>
    <row r="64" spans="1:19" ht="255">
      <c r="A64">
        <f t="shared" si="6"/>
        <v>4</v>
      </c>
      <c r="B64" s="97" t="s">
        <v>386</v>
      </c>
      <c r="C64" s="98" t="str">
        <f ca="1">INDIRECT(ADDRESS(MATCH($B64,$B$1:$B$60,0),3,,,"WP"&amp;$D$1))</f>
        <v>Development of mathematical models for optimization involving uncertainty for recycled water and sustainable water management with a focus on irrigation use</v>
      </c>
      <c r="D64" s="97">
        <f ca="1">INDIRECT(ADDRESS(MATCH($B64,$C$1:$C$51,0),8,,,"WP"&amp;$D$1))</f>
        <v>0</v>
      </c>
      <c r="E64" s="97">
        <f ca="1">INDIRECT(ADDRESS(MATCH($B64,$C$1:$C$51,0),10,,,"WP"&amp;$D$1))</f>
        <v>0</v>
      </c>
      <c r="F64" s="97">
        <f ca="1">INDIRECT(ADDRESS(MATCH($B64,$C$1:$C$51,0),9,,,"WP"&amp;$D$1))</f>
        <v>0</v>
      </c>
    </row>
    <row r="65" spans="1:8" ht="240">
      <c r="A65">
        <f t="shared" si="6"/>
        <v>5</v>
      </c>
      <c r="B65" s="97" t="s">
        <v>387</v>
      </c>
      <c r="C65" s="98" t="str">
        <f ca="1">INDIRECT(ADDRESS(MATCH($B65,$B$1:$B$60,0),3,,,"WP"&amp;$D$1))</f>
        <v>Development of stochastic optimal control schemes for management recycled water and sustainable water management for irrigation use</v>
      </c>
      <c r="D65" s="97">
        <f ca="1">INDIRECT(ADDRESS(MATCH($B65,$C$1:$C$51,0),8,,,"WP"&amp;$D$1))</f>
        <v>0</v>
      </c>
      <c r="E65" s="97">
        <f ca="1">INDIRECT(ADDRESS(MATCH($B65,$C$1:$C$51,0),10,,,"WP"&amp;$D$1))</f>
        <v>0</v>
      </c>
      <c r="F65" s="97">
        <f ca="1">INDIRECT(ADDRESS(MATCH($B65,$C$1:$C$51,0),9,,,"WP"&amp;$D$1))</f>
        <v>0</v>
      </c>
    </row>
    <row r="66" spans="1:8">
      <c r="B66" s="94" t="s">
        <v>379</v>
      </c>
      <c r="C66" s="95"/>
      <c r="D66" s="99">
        <f ca="1">MIN(D61:D65)</f>
        <v>0</v>
      </c>
      <c r="E66" s="99">
        <f ca="1">MAX(E61:E65)</f>
        <v>0</v>
      </c>
      <c r="F66" s="100">
        <f ca="1">SUM(F61:F65)</f>
        <v>0</v>
      </c>
    </row>
    <row r="68" spans="1:8">
      <c r="B68" s="94" t="str">
        <f>"Total Tasks "&amp;B1&amp;" "&amp;D1</f>
        <v>Total Tasks Workpackage Number 2</v>
      </c>
      <c r="C68" s="95"/>
      <c r="D68" s="94">
        <f>MAX(A60:A65)</f>
        <v>5</v>
      </c>
    </row>
    <row r="71" spans="1:8">
      <c r="B71" s="90" t="s">
        <v>380</v>
      </c>
      <c r="C71" s="91"/>
      <c r="D71" s="92"/>
      <c r="E71" s="93"/>
    </row>
    <row r="73" spans="1:8" ht="45">
      <c r="A73" s="2"/>
      <c r="B73" s="101" t="s">
        <v>343</v>
      </c>
      <c r="C73" s="101" t="s">
        <v>344</v>
      </c>
      <c r="D73" s="101" t="s">
        <v>345</v>
      </c>
      <c r="E73" s="101" t="s">
        <v>346</v>
      </c>
      <c r="F73" s="101" t="s">
        <v>347</v>
      </c>
      <c r="G73" s="101" t="s">
        <v>348</v>
      </c>
      <c r="H73" s="101" t="s">
        <v>349</v>
      </c>
    </row>
    <row r="74" spans="1:8">
      <c r="A74" s="1">
        <v>1</v>
      </c>
      <c r="B74" s="12" t="str">
        <f t="shared" ref="B74:B79" si="7">"D"&amp;$D$1&amp;"."&amp;A74</f>
        <v>D2.1</v>
      </c>
      <c r="C74" s="10"/>
      <c r="D74" s="22">
        <f t="shared" ref="D74:D79" si="8">$D$1</f>
        <v>2</v>
      </c>
      <c r="E74" s="12"/>
      <c r="F74" s="12"/>
      <c r="G74" s="12"/>
      <c r="H74" s="12"/>
    </row>
    <row r="75" spans="1:8">
      <c r="A75" s="1">
        <v>2</v>
      </c>
      <c r="B75" s="12" t="str">
        <f t="shared" si="7"/>
        <v>D2.2</v>
      </c>
      <c r="C75" s="10"/>
      <c r="D75" s="22">
        <f t="shared" si="8"/>
        <v>2</v>
      </c>
      <c r="E75" s="12"/>
      <c r="F75" s="12"/>
      <c r="G75" s="12"/>
      <c r="H75" s="12"/>
    </row>
    <row r="76" spans="1:8">
      <c r="A76" s="1">
        <v>3</v>
      </c>
      <c r="B76" s="12" t="str">
        <f t="shared" si="7"/>
        <v>D2.3</v>
      </c>
      <c r="C76" s="10"/>
      <c r="D76" s="22">
        <f t="shared" si="8"/>
        <v>2</v>
      </c>
      <c r="E76" s="12"/>
      <c r="F76" s="12"/>
      <c r="G76" s="12"/>
      <c r="H76" s="12"/>
    </row>
    <row r="77" spans="1:8">
      <c r="A77" s="1">
        <v>4</v>
      </c>
      <c r="B77" s="12" t="str">
        <f t="shared" si="7"/>
        <v>D2.4</v>
      </c>
      <c r="C77" s="10"/>
      <c r="D77" s="22">
        <f t="shared" si="8"/>
        <v>2</v>
      </c>
      <c r="E77" s="12"/>
      <c r="F77" s="12"/>
      <c r="G77" s="12"/>
      <c r="H77" s="12"/>
    </row>
    <row r="78" spans="1:8">
      <c r="A78" s="1">
        <v>5</v>
      </c>
      <c r="B78" s="12" t="str">
        <f t="shared" si="7"/>
        <v>D2.5</v>
      </c>
      <c r="C78" s="10"/>
      <c r="D78" s="22">
        <f t="shared" si="8"/>
        <v>2</v>
      </c>
      <c r="E78" s="12"/>
      <c r="F78" s="12"/>
      <c r="G78" s="12"/>
      <c r="H78" s="12"/>
    </row>
    <row r="79" spans="1:8">
      <c r="A79" s="1">
        <v>6</v>
      </c>
      <c r="B79" s="12" t="str">
        <f t="shared" si="7"/>
        <v>D2.6</v>
      </c>
      <c r="C79" s="10"/>
      <c r="D79" s="22">
        <f t="shared" si="8"/>
        <v>2</v>
      </c>
      <c r="E79" s="12"/>
      <c r="F79" s="12"/>
      <c r="G79" s="12"/>
      <c r="H79" s="12"/>
    </row>
    <row r="80" spans="1:8">
      <c r="A80" s="1">
        <v>7</v>
      </c>
      <c r="B80" s="12"/>
      <c r="C80" s="10"/>
      <c r="D80" s="22"/>
      <c r="E80" s="12"/>
      <c r="F80" s="12"/>
      <c r="G80" s="12"/>
      <c r="H80" s="12"/>
    </row>
    <row r="81" spans="1:8">
      <c r="A81" s="1">
        <v>8</v>
      </c>
      <c r="B81" s="12"/>
      <c r="C81" s="10"/>
      <c r="D81" s="22"/>
      <c r="E81" s="12"/>
      <c r="F81" s="12"/>
      <c r="G81" s="12"/>
      <c r="H81" s="12"/>
    </row>
    <row r="82" spans="1:8">
      <c r="A82" s="1">
        <v>9</v>
      </c>
      <c r="B82" s="12"/>
      <c r="C82" s="10"/>
      <c r="D82" s="22"/>
      <c r="E82" s="12"/>
      <c r="F82" s="12"/>
      <c r="G82" s="12"/>
      <c r="H82" s="12"/>
    </row>
    <row r="83" spans="1:8">
      <c r="A83" s="1">
        <v>10</v>
      </c>
      <c r="B83" s="12"/>
      <c r="C83" s="10"/>
      <c r="D83" s="22"/>
      <c r="E83" s="12"/>
      <c r="F83" s="12"/>
      <c r="G83" s="12"/>
      <c r="H83"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List of Partners</vt:lpstr>
      <vt:lpstr>Staff</vt:lpstr>
      <vt:lpstr>Summary WPs</vt:lpstr>
      <vt:lpstr>EC Clssification Types</vt:lpstr>
      <vt:lpstr>Deliverables</vt:lpstr>
      <vt:lpstr>Milestones</vt:lpstr>
      <vt:lpstr>Risk List</vt:lpstr>
      <vt:lpstr>WP1</vt:lpstr>
      <vt:lpstr>WP2</vt:lpstr>
      <vt:lpstr>WP3</vt:lpstr>
      <vt:lpstr>WP4</vt:lpstr>
      <vt:lpstr>WP5</vt:lpstr>
      <vt:lpstr>WP6</vt:lpstr>
      <vt:lpstr>WP7</vt:lpstr>
      <vt:lpstr>GANTT</vt:lpstr>
      <vt:lpstr>Table A3.2</vt:lpstr>
      <vt:lpstr>List of Secondments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Florencio I. Utreras</dc:creator>
  <cp:lastModifiedBy>Utilisateur Windows</cp:lastModifiedBy>
  <dcterms:created xsi:type="dcterms:W3CDTF">2020-03-17T20:22:00Z</dcterms:created>
  <dcterms:modified xsi:type="dcterms:W3CDTF">2020-05-05T15:08:26Z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3082-11.2.0.9281</vt:lpwstr>
  </property>
</Properties>
</file>